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577\"/>
    </mc:Choice>
  </mc:AlternateContent>
  <xr:revisionPtr revIDLastSave="0" documentId="13_ncr:1_{3F050994-E102-4990-B61E-93A4A1680052}" xr6:coauthVersionLast="47" xr6:coauthVersionMax="47" xr10:uidLastSave="{00000000-0000-0000-0000-000000000000}"/>
  <bookViews>
    <workbookView xWindow="0" yWindow="2016" windowWidth="17652" windowHeight="11280" tabRatio="796" xr2:uid="{00000000-000D-0000-FFFF-FFFF00000000}"/>
  </bookViews>
  <sheets>
    <sheet name="Сводка затрат" sheetId="1" r:id="rId1"/>
    <sheet name="ССР" sheetId="2" r:id="rId2"/>
    <sheet name="ОСР 553-02-01" sheetId="3" r:id="rId3"/>
    <sheet name="ОСР 553-09-01" sheetId="4" r:id="rId4"/>
    <sheet name="ОСР 553-12-01" sheetId="5" r:id="rId5"/>
    <sheet name="ОСР 525-02-01" sheetId="6" r:id="rId6"/>
    <sheet name="ОСР 525-09-01" sheetId="7" r:id="rId7"/>
    <sheet name="ОСР 525-12-01" sheetId="8" r:id="rId8"/>
    <sheet name="ОСР 525-02-01(1)" sheetId="9" r:id="rId9"/>
    <sheet name="ОСР 525-12-01(1)" sheetId="10" r:id="rId10"/>
    <sheet name="Источники ЦИ" sheetId="11" r:id="rId11"/>
    <sheet name="Цена МАТ и ОБ по ТКП" sheetId="12" r:id="rId12"/>
  </sheets>
  <calcPr calcId="181029"/>
</workbook>
</file>

<file path=xl/calcChain.xml><?xml version="1.0" encoding="utf-8"?>
<calcChain xmlns="http://schemas.openxmlformats.org/spreadsheetml/2006/main">
  <c r="H77" i="2" l="1"/>
  <c r="G77" i="2"/>
  <c r="F77" i="2"/>
  <c r="E77" i="2"/>
  <c r="D77" i="2"/>
  <c r="H76" i="2"/>
  <c r="G76" i="2"/>
  <c r="F76" i="2"/>
  <c r="E76" i="2"/>
  <c r="D76" i="2"/>
  <c r="H75" i="2"/>
  <c r="G75" i="2"/>
  <c r="F75" i="2"/>
  <c r="E75" i="2"/>
  <c r="D75" i="2"/>
  <c r="H73" i="2"/>
  <c r="G73" i="2"/>
  <c r="F73" i="2"/>
  <c r="E73" i="2"/>
  <c r="D73" i="2"/>
  <c r="H72" i="2"/>
  <c r="G72" i="2"/>
  <c r="F72" i="2"/>
  <c r="E72" i="2"/>
  <c r="D72" i="2"/>
  <c r="H71" i="2"/>
  <c r="G71" i="2"/>
  <c r="F71" i="2"/>
  <c r="E71" i="2"/>
  <c r="D71" i="2"/>
  <c r="H63" i="2"/>
  <c r="G63" i="2"/>
  <c r="F63" i="2"/>
  <c r="E63" i="2"/>
  <c r="D63" i="2"/>
  <c r="H62" i="2"/>
  <c r="H42" i="2"/>
  <c r="G42" i="2"/>
  <c r="F42" i="2"/>
  <c r="E42" i="2"/>
  <c r="D42" i="2"/>
  <c r="H41" i="2"/>
  <c r="H39" i="2"/>
  <c r="G39" i="2"/>
  <c r="F39" i="2"/>
  <c r="E39" i="2"/>
  <c r="D39" i="2"/>
  <c r="H38" i="2"/>
  <c r="H36" i="2"/>
  <c r="G36" i="2"/>
  <c r="F36" i="2"/>
  <c r="E36" i="2"/>
  <c r="D36" i="2"/>
  <c r="H35" i="2"/>
  <c r="H33" i="2"/>
  <c r="G33" i="2"/>
  <c r="F33" i="2"/>
  <c r="E33" i="2"/>
  <c r="D33" i="2"/>
  <c r="H32" i="2"/>
  <c r="H30" i="2"/>
  <c r="G30" i="2"/>
  <c r="F30" i="2"/>
  <c r="E30" i="2"/>
  <c r="D30" i="2"/>
  <c r="H29" i="2"/>
  <c r="H23" i="2"/>
  <c r="G23" i="2"/>
  <c r="F23" i="2"/>
  <c r="E23" i="2"/>
  <c r="D23" i="2"/>
  <c r="H22" i="2"/>
  <c r="C46" i="1"/>
  <c r="C44" i="1"/>
  <c r="C43" i="1"/>
  <c r="C42" i="1"/>
  <c r="C41" i="1"/>
  <c r="I40" i="1"/>
  <c r="C40" i="1"/>
  <c r="I39" i="1"/>
  <c r="C39" i="1"/>
  <c r="I38" i="1"/>
  <c r="C38" i="1"/>
  <c r="I37" i="1"/>
  <c r="C37" i="1"/>
  <c r="I36" i="1"/>
  <c r="C34" i="1"/>
  <c r="C32" i="1"/>
  <c r="C31" i="1"/>
  <c r="C30" i="1"/>
  <c r="C29" i="1"/>
</calcChain>
</file>

<file path=xl/sharedStrings.xml><?xml version="1.0" encoding="utf-8"?>
<sst xmlns="http://schemas.openxmlformats.org/spreadsheetml/2006/main" count="402" uniqueCount="160">
  <si>
    <t>СВОДКА ЗАТРАТ</t>
  </si>
  <si>
    <t>P_0577</t>
  </si>
  <si>
    <t>(идентификатор инвестиционного проекта)</t>
  </si>
  <si>
    <t>Реконструкция ВЛ-0,4 кВ от КТП РПП 302 10/0,4/160 кВА (протяженностью 1,5км) с заменой КТП 10/0,4/100 кВА, усатновка приборов учета (25 т.у.)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</si>
  <si>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</si>
  <si>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</si>
  <si>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</si>
  <si>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</si>
  <si>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</si>
  <si>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</si>
  <si>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</si>
  <si>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</si>
  <si>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</si>
  <si>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</si>
  <si>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</si>
  <si>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</si>
  <si>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</si>
  <si>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</si>
  <si>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</si>
  <si>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</si>
  <si>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</si>
  <si>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</si>
  <si>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</si>
  <si>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</si>
  <si>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Понижающий коэффициент</t>
  </si>
  <si>
    <t>Итого с учётом понижающего коэффициента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</si>
  <si>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</si>
  <si>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</si>
  <si>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</si>
  <si>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</si>
  <si>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</si>
  <si>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</si>
  <si>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</si>
  <si>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</si>
  <si>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</si>
  <si>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</si>
  <si>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</si>
  <si>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</si>
  <si>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</si>
  <si>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</si>
  <si>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</si>
  <si>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</si>
  <si>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ОСР-553-02-01</t>
  </si>
  <si>
    <t>Монтаж (реконструкция) КТП (киоск)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</si>
  <si>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</si>
  <si>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</si>
  <si>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</si>
  <si>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</si>
  <si>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</si>
  <si>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</si>
  <si>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</si>
  <si>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</si>
  <si>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</si>
  <si>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</si>
  <si>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</si>
  <si>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</si>
  <si>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</si>
  <si>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</si>
  <si>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</si>
  <si>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</si>
  <si>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2%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</si>
  <si>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</si>
  <si>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</si>
  <si>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</si>
  <si>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</si>
  <si>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ОСР-553-09-01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</si>
  <si>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</si>
  <si>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</si>
  <si>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</si>
  <si>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</si>
  <si>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спецтехники:</t>
  </si>
  <si>
    <t>Командировочные расходы:</t>
  </si>
  <si>
    <t>ОСР-525-09-01</t>
  </si>
  <si>
    <t>Пусконаладочные работы</t>
  </si>
  <si>
    <t>Письмо Госстройя №1336-ВК/1</t>
  </si>
  <si>
    <t>Перебазировка спецтехники</t>
  </si>
  <si>
    <t>Командировочные расходы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</si>
  <si>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</si>
  <si>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</si>
  <si>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</si>
  <si>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</si>
  <si>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</si>
  <si>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</si>
  <si>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ОСР-553-12-01</t>
  </si>
  <si>
    <t>Проектно изыскательские работы</t>
  </si>
  <si>
    <t>Сметв № 1</t>
  </si>
  <si>
    <t>Проектные и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</si>
  <si>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</si>
  <si>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</si>
  <si>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</si>
  <si>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</si>
  <si>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</si>
  <si>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</si>
  <si>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</si>
  <si>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</si>
  <si>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</si>
  <si>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</si>
  <si>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</si>
  <si>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</si>
  <si>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</si>
  <si>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</si>
  <si>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553-02-01</t>
  </si>
  <si>
    <t>Наименование сметы</t>
  </si>
  <si>
    <t>Реконструкция КТП СОК 355/100 кВА с заменой КТП Красноярский район Самарская область</t>
  </si>
  <si>
    <t>Наименование локальных сметных расчетов (смет), затрат</t>
  </si>
  <si>
    <t>ЛС-553-02</t>
  </si>
  <si>
    <t>Итого</t>
  </si>
  <si>
    <t>ОБЪЕКТНЫЙ СМЕТНЫЙ РАСЧЕТ № ОСР 553-09-01</t>
  </si>
  <si>
    <t>ЛС-553-09-02</t>
  </si>
  <si>
    <t>ПНР Замена КТП</t>
  </si>
  <si>
    <t>ОБЪЕКТНЫЙ СМЕТНЫЙ РАСЧЕТ № ОСР 553-12-01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</si>
  <si>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</si>
  <si>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</si>
  <si>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525-02-01</t>
  </si>
  <si>
    <t>ЛС-525-01</t>
  </si>
  <si>
    <t>ВЛИ-0,4кВ</t>
  </si>
  <si>
    <t>ОБЪЕКТНЫЙ СМЕТНЫЙ РАСЧЕТ № ОСР 525-09-01</t>
  </si>
  <si>
    <t>ЛС-525-09-01</t>
  </si>
  <si>
    <t>ОБЪЕКТНЫЙ СМЕТНЫЙ РАСЧЕТ № ОСР 525-12-01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</si>
  <si>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</si>
  <si>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</si>
  <si>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</si>
  <si>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</si>
  <si>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</si>
  <si>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</si>
  <si>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</si>
  <si>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</si>
  <si>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553-02-01</t>
  </si>
  <si>
    <t>Строительные работы</t>
  </si>
  <si>
    <t>Монтажные работы</t>
  </si>
  <si>
    <t>Оборудование</t>
  </si>
  <si>
    <t>Прочие</t>
  </si>
  <si>
    <t>шт</t>
  </si>
  <si>
    <t>"Реконструкия КТП СОК 355/100 кВА с заменой КТП" Красноярский район Самарская область</t>
  </si>
  <si>
    <t>ОСР 553-09-01</t>
  </si>
  <si>
    <t>ОСР 525-02-01</t>
  </si>
  <si>
    <t>Организация однофазного ввода от прибора учета, установленного в разрыв несущего провода на опоре ВЛ, к потребителю 0.23 кВ</t>
  </si>
  <si>
    <t>ОСР 553-12-01</t>
  </si>
  <si>
    <t>Реконструкция ВЛ одноцепная</t>
  </si>
  <si>
    <t>км</t>
  </si>
  <si>
    <t>ОСР 525-09-01</t>
  </si>
  <si>
    <t>ОСР 525-12-01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</si>
  <si>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</si>
  <si>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</si>
  <si>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</si>
  <si>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</si>
  <si>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</si>
  <si>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</si>
  <si>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</si>
  <si>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</si>
  <si>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</si>
  <si>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</si>
  <si>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</si>
  <si>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Комплектная однотрансформаторная подстанция мощностью 100кВА,напряжением 6/0,4кВ, исполнение В-В-В</t>
  </si>
  <si>
    <t>6/0,4</t>
  </si>
  <si>
    <t>Провод СИП-2 3*95+1*95+1*25</t>
  </si>
  <si>
    <t>Стойка ж/б СНЦс-5,1-11,5</t>
  </si>
  <si>
    <t>Стойка ж/б СВ95-3</t>
  </si>
  <si>
    <t>Светильник ДКУ-50W IP65</t>
  </si>
  <si>
    <t>Реконструкция ВЛ-0,4 кВ от КТП РПП 302 10/0,4/160 кВА (протяженностью 1,5км) с заменой КТП 10/0,4/100 кВА, установка приборов учета (25 т.у.)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</si>
</sst>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-* #\ ##0.00_-;\-* #\ ##0.00_-;_-* &quot;-&quot;??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###\ ###\ ###\ ##0.00"/>
    <numFmt numFmtId="172" formatCode="#\ ##0.00000"/>
    <numFmt numFmtId="173" formatCode="_-* #\ ##0.00\ _₽_-;\-* #\ ##0.00\ _₽_-;_-* &quot;-&quot;??\ _₽_-;_-@_-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#\ ##0.000000"/>
    <numFmt numFmtId="179" formatCode="_-* #\ ##0.00000000_-;\-* #\ ##0.00000000_-;_-* &quot;-&quot;??_-;_-@_-"/>
  </numFmts>
  <fonts count="18">
    <font>
      <sz val="11"/>
      <color rgb="FF000000"/>
      <name val="Calibri"/>
      <charset val="134"/>
      <scheme val="minor"/>
    </font>
    <font>
      <sz val="11"/>
      <color rgb="FF000000"/>
      <name val="Times New Roman"/>
      <charset val="204"/>
    </font>
    <font>
      <b/>
      <sz val="11"/>
      <color rgb="FF000000"/>
      <name val="Times New Roman"/>
      <charset val="204"/>
    </font>
    <font>
      <sz val="12"/>
      <color rgb="FF000000"/>
      <name val="Times New Roman"/>
      <charset val="204"/>
    </font>
    <font>
      <sz val="14"/>
      <color rgb="FF000000"/>
      <name val="Times New Roman"/>
      <charset val="204"/>
    </font>
    <font>
      <b/>
      <sz val="20"/>
      <color rgb="FF000000"/>
      <name val="Times New Roman"/>
      <charset val="204"/>
    </font>
    <font>
      <b/>
      <sz val="14"/>
      <color rgb="FF000000"/>
      <name val="Times New Roman"/>
      <charset val="204"/>
    </font>
    <font>
      <i/>
      <sz val="14"/>
      <color rgb="FF000000"/>
      <name val="Times New Roman"/>
      <charset val="204"/>
    </font>
    <font>
      <sz val="12"/>
      <color rgb="FFFF0000"/>
      <name val="Times New Roman"/>
      <charset val="204"/>
    </font>
    <font>
      <sz val="11"/>
      <color rgb="FF000000"/>
      <name val="Arial"/>
      <charset val="204"/>
    </font>
    <font>
      <b/>
      <sz val="12"/>
      <color rgb="FF000000"/>
      <name val="Times New Roman"/>
      <charset val="204"/>
    </font>
    <font>
      <i/>
      <sz val="12"/>
      <color rgb="FF000000"/>
      <name val="Times New Roman"/>
      <charset val="204"/>
    </font>
    <font>
      <sz val="16"/>
      <color rgb="FF000000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color rgb="FF000000"/>
      <name val="Calibri"/>
      <charset val="204"/>
      <scheme val="minor"/>
    </font>
    <font>
      <sz val="11"/>
      <name val="Arial"/>
      <charset val="134"/>
    </font>
  </fonts>
  <fills count="4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7" fillId="0" borderId="0"/>
    <xf numFmtId="0" fontId="17" fillId="0" borderId="0"/>
  </cellStyleXfs>
  <cellXfs count="104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1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2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8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8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3" fontId="13" fillId="0" borderId="1" xfId="3" applyNumberFormat="1" applyFont="1" applyBorder="1" applyAlignment="1">
      <alignment vertical="center" wrapText="1"/>
    </xf>
    <xf numFmtId="173" fontId="8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4" fontId="8" fillId="0" borderId="0" xfId="4" applyNumberFormat="1" applyFont="1" applyAlignment="1">
      <alignment vertical="center"/>
    </xf>
    <xf numFmtId="170" fontId="8" fillId="0" borderId="0" xfId="4" applyNumberFormat="1" applyFont="1" applyAlignment="1">
      <alignment vertical="center"/>
    </xf>
    <xf numFmtId="175" fontId="8" fillId="0" borderId="0" xfId="4" applyNumberFormat="1" applyFont="1" applyAlignment="1">
      <alignment vertical="center"/>
    </xf>
    <xf numFmtId="176" fontId="13" fillId="0" borderId="1" xfId="1" applyNumberFormat="1" applyFont="1" applyFill="1" applyBorder="1" applyAlignment="1">
      <alignment vertical="center" wrapText="1"/>
    </xf>
    <xf numFmtId="177" fontId="15" fillId="0" borderId="0" xfId="4" applyNumberFormat="1" applyFont="1" applyAlignment="1">
      <alignment vertical="center"/>
    </xf>
    <xf numFmtId="10" fontId="8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70" fontId="15" fillId="0" borderId="0" xfId="3" applyNumberFormat="1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170" fontId="15" fillId="0" borderId="0" xfId="4" applyNumberFormat="1" applyFont="1" applyAlignment="1">
      <alignment vertical="center"/>
    </xf>
    <xf numFmtId="168" fontId="8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6" fontId="13" fillId="0" borderId="1" xfId="1" applyNumberFormat="1" applyFont="1" applyFill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164" fontId="14" fillId="0" borderId="1" xfId="1" applyFont="1" applyFill="1" applyBorder="1" applyAlignment="1">
      <alignment horizontal="center" vertical="center" wrapText="1"/>
    </xf>
    <xf numFmtId="178" fontId="8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7" fontId="8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9" fontId="13" fillId="2" borderId="0" xfId="1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topLeftCell="A16" zoomScale="90" zoomScaleNormal="90" workbookViewId="0">
      <selection activeCell="A20" sqref="A20:C20"/>
    </sheetView>
  </sheetViews>
  <sheetFormatPr defaultColWidth="8.6640625" defaultRowHeight="14.4"/>
  <cols>
    <col min="1" max="1" width="10.6640625" customWidth="1"/>
    <col min="2" max="2" width="101.44140625" customWidth="1"/>
    <col min="3" max="3" width="35" customWidth="1"/>
    <col min="4" max="4" width="13.88671875" customWidth="1"/>
  </cols>
  <sheetData>
    <row r="1" spans="1:3" ht="16.2" customHeight="1">
      <c r="A1" s="23"/>
      <c r="B1" s="23"/>
      <c r="C1" s="23"/>
    </row>
    <row r="2" spans="1:3" ht="16.2" customHeight="1">
      <c r="A2" s="24"/>
      <c r="B2" s="24"/>
      <c r="C2" s="24"/>
    </row>
    <row r="3" spans="1:3" ht="16.2" customHeight="1">
      <c r="A3" s="25"/>
      <c r="B3" s="25"/>
      <c r="C3" s="25"/>
    </row>
    <row r="4" spans="1:3" ht="16.2" customHeight="1">
      <c r="A4" s="24"/>
      <c r="B4" s="24"/>
      <c r="C4" s="24"/>
    </row>
    <row r="5" spans="1:3" ht="16.2" customHeight="1">
      <c r="A5" s="24"/>
      <c r="B5" s="24"/>
      <c r="C5" s="24"/>
    </row>
    <row r="6" spans="1:3" ht="16.2" customHeight="1">
      <c r="A6" s="24"/>
      <c r="B6" s="24"/>
      <c r="C6" s="49"/>
    </row>
    <row r="7" spans="1:3" ht="16.2" customHeight="1">
      <c r="A7" s="24"/>
      <c r="B7" s="24"/>
      <c r="C7" s="24"/>
    </row>
    <row r="8" spans="1:3" ht="16.2" customHeight="1">
      <c r="A8" s="25"/>
      <c r="B8" s="25"/>
      <c r="C8" s="25"/>
    </row>
    <row r="9" spans="1:3" ht="16.2" customHeight="1">
      <c r="A9" s="24"/>
      <c r="B9" s="24"/>
      <c r="C9" s="24"/>
    </row>
    <row r="10" spans="1:3" ht="16.2" customHeight="1">
      <c r="A10" s="24"/>
      <c r="B10" s="24"/>
      <c r="C10" s="24"/>
    </row>
    <row r="11" spans="1:3" ht="16.2" customHeight="1">
      <c r="A11" s="24"/>
      <c r="B11" s="24"/>
      <c r="C11" s="24"/>
    </row>
    <row r="12" spans="1:3" ht="16.2" customHeight="1">
      <c r="A12" s="83" t="s">
        <v>0</v>
      </c>
      <c r="B12" s="83"/>
      <c r="C12" s="83"/>
    </row>
    <row r="13" spans="1:3" ht="16.2" customHeight="1">
      <c r="A13" s="24"/>
      <c r="B13" s="24"/>
      <c r="C13" s="24"/>
    </row>
    <row r="14" spans="1:3" ht="16.2" customHeight="1">
      <c r="A14" s="24"/>
      <c r="B14" s="24"/>
      <c r="C14" s="24"/>
    </row>
    <row r="15" spans="1:3" ht="16.2" customHeight="1">
      <c r="A15" s="24"/>
      <c r="B15" s="24"/>
      <c r="C15" s="24"/>
    </row>
    <row r="16" spans="1:3" ht="19.95" customHeight="1">
      <c r="A16" s="84" t="s">
        <v>1</v>
      </c>
      <c r="B16" s="84"/>
      <c r="C16" s="84"/>
    </row>
    <row r="17" spans="1:9" ht="16.2" customHeight="1">
      <c r="A17" s="85" t="s">
        <v>2</v>
      </c>
      <c r="B17" s="85"/>
      <c r="C17" s="85"/>
    </row>
    <row r="18" spans="1:9" ht="16.2" customHeight="1">
      <c r="A18" s="24"/>
      <c r="B18" s="24"/>
      <c r="C18" s="24"/>
    </row>
    <row r="19" spans="1:9" ht="72" customHeight="1">
      <c r="A19" s="86" t="s">
        <v>159</v>
      </c>
      <c r="B19" s="86"/>
      <c r="C19" s="86"/>
    </row>
    <row r="20" spans="1:9" ht="16.2" customHeight="1">
      <c r="A20" s="85" t="s">
        <v>4</v>
      </c>
      <c r="B20" s="85"/>
      <c r="C20" s="85"/>
    </row>
    <row r="21" spans="1:9" ht="16.2" customHeight="1">
      <c r="A21" s="24"/>
      <c r="B21" s="24"/>
      <c r="C21" s="24"/>
    </row>
    <row r="22" spans="1:9" ht="16.2" customHeight="1">
      <c r="A22" s="24"/>
      <c r="B22" s="24"/>
      <c r="C22" s="24"/>
    </row>
    <row r="23" spans="1:9" ht="51" customHeight="1">
      <c r="A23" s="50" t="s">
        <v>5</v>
      </c>
      <c r="B23" s="50" t="s">
        <v>6</v>
      </c>
      <c r="C23" s="50" t="s">
        <v>7</v>
      </c>
      <c r="D23" s="51"/>
      <c r="E23" s="51"/>
      <c r="F23" s="51"/>
      <c r="G23" s="52"/>
      <c r="H23" s="52"/>
      <c r="I23" s="52"/>
    </row>
    <row r="24" spans="1:9" ht="16.2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6.95" customHeight="1">
      <c r="A25" s="87" t="s">
        <v>8</v>
      </c>
      <c r="B25" s="88"/>
      <c r="C25" s="89"/>
      <c r="D25" s="51"/>
      <c r="E25" s="51"/>
      <c r="F25" s="51"/>
      <c r="G25" s="52"/>
      <c r="H25" s="52"/>
      <c r="I25" s="52"/>
    </row>
    <row r="26" spans="1:9" ht="16.95" customHeight="1">
      <c r="A26" s="50">
        <v>1</v>
      </c>
      <c r="B26" s="53" t="s">
        <v>9</v>
      </c>
      <c r="C26" s="54"/>
      <c r="D26" s="51"/>
      <c r="E26" s="51"/>
      <c r="F26" s="51"/>
      <c r="G26" s="52"/>
      <c r="H26" s="52" t="s">
        <v>10</v>
      </c>
      <c r="I26" s="52"/>
    </row>
    <row r="27" spans="1:9" ht="16.95" customHeight="1">
      <c r="A27" s="55" t="s">
        <v>11</v>
      </c>
      <c r="B27" s="53" t="s">
        <v>12</v>
      </c>
      <c r="C27" s="56">
        <v>0</v>
      </c>
      <c r="D27" s="57"/>
      <c r="E27" s="57"/>
      <c r="F27" s="57"/>
      <c r="G27" s="58" t="s">
        <v>13</v>
      </c>
      <c r="H27" s="58" t="s">
        <v>14</v>
      </c>
      <c r="I27" s="58" t="s">
        <v>15</v>
      </c>
    </row>
    <row r="28" spans="1:9" ht="16.95" customHeight="1">
      <c r="A28" s="55" t="s">
        <v>16</v>
      </c>
      <c r="B28" s="53" t="s">
        <v>17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80"/>
    </row>
    <row r="29" spans="1:9" ht="16.95" customHeight="1">
      <c r="A29" s="55" t="s">
        <v>18</v>
      </c>
      <c r="B29" s="53" t="s">
        <v>19</v>
      </c>
      <c r="C29" s="61">
        <f>ССР!G67*1.2</f>
        <v>1625.8263157894801</v>
      </c>
      <c r="D29" s="57"/>
      <c r="E29" s="57"/>
      <c r="F29" s="57"/>
      <c r="G29" s="59">
        <v>2020</v>
      </c>
      <c r="H29" s="60">
        <v>105.561885224957</v>
      </c>
      <c r="I29" s="80"/>
    </row>
    <row r="30" spans="1:9" ht="16.95" customHeight="1">
      <c r="A30" s="50">
        <v>2</v>
      </c>
      <c r="B30" s="53" t="s">
        <v>20</v>
      </c>
      <c r="C30" s="61">
        <f>C27+C28+C29</f>
        <v>1625.8263157894801</v>
      </c>
      <c r="D30" s="62"/>
      <c r="E30" s="63"/>
      <c r="F30" s="64"/>
      <c r="G30" s="59">
        <v>2021</v>
      </c>
      <c r="H30" s="60">
        <v>104.9354</v>
      </c>
      <c r="I30" s="80"/>
    </row>
    <row r="31" spans="1:9" ht="16.95" customHeight="1">
      <c r="A31" s="55" t="s">
        <v>21</v>
      </c>
      <c r="B31" s="53" t="s">
        <v>22</v>
      </c>
      <c r="C31" s="61">
        <f>C30-ROUND(C30/1.2,5)</f>
        <v>270.97105578947998</v>
      </c>
      <c r="D31" s="57"/>
      <c r="E31" s="63"/>
      <c r="F31" s="57"/>
      <c r="G31" s="59">
        <v>2022</v>
      </c>
      <c r="H31" s="60">
        <v>114.63142733059399</v>
      </c>
      <c r="I31" s="81"/>
    </row>
    <row r="32" spans="1:9" ht="15.6">
      <c r="A32" s="50">
        <v>3</v>
      </c>
      <c r="B32" s="53" t="s">
        <v>23</v>
      </c>
      <c r="C32" s="65">
        <f>C30*I37</f>
        <v>1799.0328744974099</v>
      </c>
      <c r="D32" s="57"/>
      <c r="E32" s="66"/>
      <c r="F32" s="67"/>
      <c r="G32" s="68">
        <v>2023</v>
      </c>
      <c r="H32" s="60">
        <v>109.096466260827</v>
      </c>
      <c r="I32" s="81"/>
    </row>
    <row r="33" spans="1:9" ht="15.6">
      <c r="A33" s="50"/>
      <c r="B33" s="53" t="s">
        <v>24</v>
      </c>
      <c r="C33" s="61">
        <v>0.54</v>
      </c>
      <c r="D33" s="57"/>
      <c r="E33" s="66"/>
      <c r="F33" s="67"/>
      <c r="G33" s="68"/>
      <c r="H33" s="60"/>
      <c r="I33" s="81"/>
    </row>
    <row r="34" spans="1:9" ht="15.6">
      <c r="A34" s="50"/>
      <c r="B34" s="53" t="s">
        <v>25</v>
      </c>
      <c r="C34" s="65">
        <f>C32*C33</f>
        <v>971.477752228599</v>
      </c>
      <c r="D34" s="57"/>
      <c r="E34" s="66"/>
      <c r="F34" s="67"/>
      <c r="G34" s="68"/>
      <c r="H34" s="60"/>
      <c r="I34" s="81"/>
    </row>
    <row r="35" spans="1:9" ht="15.6">
      <c r="A35" s="87" t="s">
        <v>26</v>
      </c>
      <c r="B35" s="88"/>
      <c r="C35" s="89"/>
      <c r="D35" s="51"/>
      <c r="E35" s="69"/>
      <c r="F35" s="70"/>
      <c r="G35" s="59">
        <v>2024</v>
      </c>
      <c r="H35" s="60">
        <v>109.113503262205</v>
      </c>
      <c r="I35" s="81"/>
    </row>
    <row r="36" spans="1:9" ht="15.6">
      <c r="A36" s="50">
        <v>1</v>
      </c>
      <c r="B36" s="53" t="s">
        <v>9</v>
      </c>
      <c r="C36" s="54"/>
      <c r="D36" s="51"/>
      <c r="E36" s="71"/>
      <c r="F36" s="72"/>
      <c r="G36" s="59">
        <v>2025</v>
      </c>
      <c r="H36" s="60">
        <v>107.81631706396399</v>
      </c>
      <c r="I36" s="82">
        <f>(H36+100)/200</f>
        <v>1.0390815853198201</v>
      </c>
    </row>
    <row r="37" spans="1:9" ht="15.6">
      <c r="A37" s="55" t="s">
        <v>11</v>
      </c>
      <c r="B37" s="53" t="s">
        <v>12</v>
      </c>
      <c r="C37" s="73">
        <f>ССР!D77+ССР!E77</f>
        <v>17122.736325628099</v>
      </c>
      <c r="D37" s="57"/>
      <c r="E37" s="71"/>
      <c r="F37" s="57"/>
      <c r="G37" s="59">
        <v>2026</v>
      </c>
      <c r="H37" s="60">
        <v>105.262896868962</v>
      </c>
      <c r="I37" s="82">
        <f>(H37+100)/200*H36/100</f>
        <v>1.1065344785145901</v>
      </c>
    </row>
    <row r="38" spans="1:9" ht="15.6">
      <c r="A38" s="55" t="s">
        <v>16</v>
      </c>
      <c r="B38" s="53" t="s">
        <v>17</v>
      </c>
      <c r="C38" s="73">
        <f>ССР!F77</f>
        <v>3772.2863130184301</v>
      </c>
      <c r="D38" s="57"/>
      <c r="E38" s="71"/>
      <c r="F38" s="57"/>
      <c r="G38" s="59">
        <v>2027</v>
      </c>
      <c r="H38" s="60">
        <v>104.420897989339</v>
      </c>
      <c r="I38" s="82">
        <f>(H38+100)/200*H37/100*H36/100</f>
        <v>1.1599922999352299</v>
      </c>
    </row>
    <row r="39" spans="1:9" ht="15.6">
      <c r="A39" s="55" t="s">
        <v>18</v>
      </c>
      <c r="B39" s="53" t="s">
        <v>19</v>
      </c>
      <c r="C39" s="73">
        <f>ССР!G77-'Сводка затрат'!C29</f>
        <v>1220.35665217318</v>
      </c>
      <c r="D39" s="57"/>
      <c r="E39" s="71"/>
      <c r="F39" s="57"/>
      <c r="G39" s="59">
        <v>2028</v>
      </c>
      <c r="H39" s="60">
        <v>104.420897989339</v>
      </c>
      <c r="I39" s="82">
        <f>(H39+100)/200*H38/100*H37/100*H36/100</f>
        <v>1.2112743761995599</v>
      </c>
    </row>
    <row r="40" spans="1:9" ht="15.6">
      <c r="A40" s="50">
        <v>2</v>
      </c>
      <c r="B40" s="53" t="s">
        <v>20</v>
      </c>
      <c r="C40" s="73">
        <f>C37+C38+C39</f>
        <v>22115.379290819699</v>
      </c>
      <c r="D40" s="62"/>
      <c r="E40" s="66"/>
      <c r="F40" s="67"/>
      <c r="G40" s="59">
        <v>2029</v>
      </c>
      <c r="H40" s="60">
        <v>104.420897989339</v>
      </c>
      <c r="I40" s="82">
        <f>(H40+100)/200*H39/100*H38/100*H37/100*H36/100</f>
        <v>1.26482358074235</v>
      </c>
    </row>
    <row r="41" spans="1:9" ht="15.6">
      <c r="A41" s="55" t="s">
        <v>21</v>
      </c>
      <c r="B41" s="53" t="s">
        <v>22</v>
      </c>
      <c r="C41" s="61">
        <f>C40-ROUND(C40/1.2,5)</f>
        <v>3685.8965508197198</v>
      </c>
      <c r="D41" s="57"/>
      <c r="E41" s="71"/>
      <c r="F41" s="57"/>
      <c r="G41" s="51"/>
      <c r="H41" s="51"/>
      <c r="I41" s="51"/>
    </row>
    <row r="42" spans="1:9" ht="15.6">
      <c r="A42" s="50">
        <v>3</v>
      </c>
      <c r="B42" s="53" t="s">
        <v>23</v>
      </c>
      <c r="C42" s="74">
        <f>C40*I38</f>
        <v>25653.669687497899</v>
      </c>
      <c r="D42" s="57"/>
      <c r="E42" s="66"/>
      <c r="F42" s="67"/>
      <c r="G42" s="51"/>
      <c r="H42" s="51"/>
      <c r="I42" s="51"/>
    </row>
    <row r="43" spans="1:9" ht="15.6">
      <c r="A43" s="50"/>
      <c r="B43" s="53" t="s">
        <v>24</v>
      </c>
      <c r="C43" s="61">
        <f>C33</f>
        <v>0.54</v>
      </c>
      <c r="D43" s="57"/>
      <c r="E43" s="66"/>
      <c r="F43" s="67"/>
      <c r="G43" s="51"/>
      <c r="H43" s="51"/>
      <c r="I43" s="51"/>
    </row>
    <row r="44" spans="1:9" ht="15.6">
      <c r="A44" s="50"/>
      <c r="B44" s="53" t="s">
        <v>25</v>
      </c>
      <c r="C44" s="65">
        <f>C42*C43</f>
        <v>13852.9816312489</v>
      </c>
      <c r="D44" s="57"/>
      <c r="E44" s="66"/>
      <c r="F44" s="67"/>
      <c r="G44" s="51"/>
      <c r="H44" s="51"/>
      <c r="I44" s="51"/>
    </row>
    <row r="45" spans="1:9" ht="15.6">
      <c r="A45" s="50"/>
      <c r="B45" s="53"/>
      <c r="C45" s="73"/>
      <c r="D45" s="57"/>
      <c r="E45" s="75"/>
      <c r="F45" s="57"/>
      <c r="G45" s="51"/>
      <c r="H45" s="51"/>
      <c r="I45" s="51"/>
    </row>
    <row r="46" spans="1:9" ht="15.6">
      <c r="A46" s="50"/>
      <c r="B46" s="53" t="s">
        <v>27</v>
      </c>
      <c r="C46" s="76">
        <f>C34+C44</f>
        <v>14824.459383477501</v>
      </c>
      <c r="D46" s="57"/>
      <c r="E46" s="66"/>
      <c r="F46" s="67"/>
      <c r="G46" s="51"/>
      <c r="H46" s="51"/>
      <c r="I46" s="77"/>
    </row>
    <row r="47" spans="1:9" ht="15.6">
      <c r="A47" s="52"/>
      <c r="B47" s="52"/>
      <c r="C47" s="52"/>
      <c r="D47" s="77"/>
      <c r="E47" s="51"/>
      <c r="F47" s="72"/>
      <c r="G47" s="51"/>
      <c r="H47" s="51"/>
      <c r="I47" s="51"/>
    </row>
    <row r="48" spans="1:9" ht="15.6">
      <c r="A48" s="78" t="s">
        <v>28</v>
      </c>
      <c r="B48" s="52"/>
      <c r="C48" s="52"/>
      <c r="D48" s="51"/>
      <c r="E48" s="79"/>
      <c r="F48" s="51"/>
      <c r="G48" s="51"/>
      <c r="H48" s="51"/>
      <c r="I48" s="51"/>
    </row>
  </sheetData>
  <mergeCells count="7">
    <mergeCell ref="A25:C25"/>
    <mergeCell ref="A35:C35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>
      <selection activeCell="D12" sqref="D12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99</v>
      </c>
    </row>
    <row r="2" spans="1:14" ht="45.75" customHeight="1">
      <c r="A2" s="24"/>
      <c r="B2" s="24" t="s">
        <v>100</v>
      </c>
      <c r="C2" s="86" t="s">
        <v>3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102</v>
      </c>
      <c r="C7" s="28" t="s">
        <v>86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31</v>
      </c>
      <c r="C10" s="93" t="s">
        <v>104</v>
      </c>
      <c r="D10" s="90" t="s">
        <v>33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112</v>
      </c>
      <c r="C13" s="3" t="s">
        <v>86</v>
      </c>
      <c r="D13" s="32">
        <v>0</v>
      </c>
      <c r="E13" s="32">
        <v>0</v>
      </c>
      <c r="F13" s="32">
        <v>0</v>
      </c>
      <c r="G13" s="32">
        <v>444.75</v>
      </c>
      <c r="H13" s="32">
        <v>444.75</v>
      </c>
      <c r="J13" s="20"/>
    </row>
    <row r="14" spans="1:14" ht="16.95" customHeight="1">
      <c r="A14" s="2"/>
      <c r="B14" s="33"/>
      <c r="C14" s="33" t="s">
        <v>106</v>
      </c>
      <c r="D14" s="32">
        <v>0</v>
      </c>
      <c r="E14" s="32">
        <v>0</v>
      </c>
      <c r="F14" s="32">
        <v>0</v>
      </c>
      <c r="G14" s="32">
        <v>444.75</v>
      </c>
      <c r="H14" s="32">
        <v>444.75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80"/>
  <sheetViews>
    <sheetView topLeftCell="A51" zoomScale="75" zoomScaleNormal="75" workbookViewId="0">
      <selection activeCell="H3" sqref="H3:H77"/>
    </sheetView>
  </sheetViews>
  <sheetFormatPr defaultColWidth="8.664062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44140625" customWidth="1"/>
  </cols>
  <sheetData>
    <row r="1" spans="1:8" ht="76.2" customHeight="1">
      <c r="A1" s="10" t="s">
        <v>119</v>
      </c>
      <c r="B1" s="10" t="s">
        <v>120</v>
      </c>
      <c r="C1" s="10" t="s">
        <v>121</v>
      </c>
      <c r="D1" s="10" t="s">
        <v>122</v>
      </c>
      <c r="E1" s="10" t="s">
        <v>123</v>
      </c>
      <c r="F1" s="10" t="s">
        <v>124</v>
      </c>
      <c r="G1" s="10" t="s">
        <v>125</v>
      </c>
      <c r="H1" s="10" t="s">
        <v>126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4" t="s">
        <v>103</v>
      </c>
      <c r="B3" s="95"/>
      <c r="C3" s="11"/>
      <c r="D3" s="12">
        <v>4429.3167579982</v>
      </c>
      <c r="E3" s="13"/>
      <c r="F3" s="13"/>
      <c r="G3" s="13"/>
      <c r="H3" s="14"/>
    </row>
    <row r="4" spans="1:8">
      <c r="A4" s="100" t="s">
        <v>127</v>
      </c>
      <c r="B4" s="15" t="s">
        <v>128</v>
      </c>
      <c r="C4" s="11"/>
      <c r="D4" s="12">
        <v>1373.4156667254999</v>
      </c>
      <c r="E4" s="13"/>
      <c r="F4" s="13"/>
      <c r="G4" s="13"/>
      <c r="H4" s="14"/>
    </row>
    <row r="5" spans="1:8">
      <c r="A5" s="100"/>
      <c r="B5" s="15" t="s">
        <v>129</v>
      </c>
      <c r="C5" s="10"/>
      <c r="D5" s="12">
        <v>3.8895111606770998</v>
      </c>
      <c r="E5" s="13"/>
      <c r="F5" s="13"/>
      <c r="G5" s="13"/>
      <c r="H5" s="16"/>
    </row>
    <row r="6" spans="1:8">
      <c r="A6" s="101"/>
      <c r="B6" s="15" t="s">
        <v>130</v>
      </c>
      <c r="C6" s="10"/>
      <c r="D6" s="12">
        <v>3052.011580112</v>
      </c>
      <c r="E6" s="13"/>
      <c r="F6" s="13"/>
      <c r="G6" s="13"/>
      <c r="H6" s="16"/>
    </row>
    <row r="7" spans="1:8">
      <c r="A7" s="101"/>
      <c r="B7" s="15" t="s">
        <v>131</v>
      </c>
      <c r="C7" s="10"/>
      <c r="D7" s="12">
        <v>0</v>
      </c>
      <c r="E7" s="13"/>
      <c r="F7" s="13"/>
      <c r="G7" s="13"/>
      <c r="H7" s="16"/>
    </row>
    <row r="8" spans="1:8">
      <c r="A8" s="96" t="s">
        <v>43</v>
      </c>
      <c r="B8" s="97"/>
      <c r="C8" s="100" t="s">
        <v>43</v>
      </c>
      <c r="D8" s="17">
        <v>4429.3167579982</v>
      </c>
      <c r="E8" s="13">
        <v>1</v>
      </c>
      <c r="F8" s="13" t="s">
        <v>132</v>
      </c>
      <c r="G8" s="17">
        <v>4429.3167579982</v>
      </c>
      <c r="H8" s="16"/>
    </row>
    <row r="9" spans="1:8">
      <c r="A9" s="102">
        <v>1</v>
      </c>
      <c r="B9" s="15" t="s">
        <v>128</v>
      </c>
      <c r="C9" s="100"/>
      <c r="D9" s="17">
        <v>1373.4156667254999</v>
      </c>
      <c r="E9" s="13"/>
      <c r="F9" s="13"/>
      <c r="G9" s="13"/>
      <c r="H9" s="101" t="s">
        <v>133</v>
      </c>
    </row>
    <row r="10" spans="1:8">
      <c r="A10" s="100"/>
      <c r="B10" s="15" t="s">
        <v>129</v>
      </c>
      <c r="C10" s="100"/>
      <c r="D10" s="17">
        <v>3.8895111606770998</v>
      </c>
      <c r="E10" s="13"/>
      <c r="F10" s="13"/>
      <c r="G10" s="13"/>
      <c r="H10" s="101"/>
    </row>
    <row r="11" spans="1:8">
      <c r="A11" s="100"/>
      <c r="B11" s="15" t="s">
        <v>130</v>
      </c>
      <c r="C11" s="100"/>
      <c r="D11" s="17">
        <v>3052.011580112</v>
      </c>
      <c r="E11" s="13"/>
      <c r="F11" s="13"/>
      <c r="G11" s="13"/>
      <c r="H11" s="101"/>
    </row>
    <row r="12" spans="1:8">
      <c r="A12" s="100"/>
      <c r="B12" s="15" t="s">
        <v>131</v>
      </c>
      <c r="C12" s="100"/>
      <c r="D12" s="17">
        <v>0</v>
      </c>
      <c r="E12" s="13"/>
      <c r="F12" s="13"/>
      <c r="G12" s="13"/>
      <c r="H12" s="101"/>
    </row>
    <row r="13" spans="1:8" ht="24.6">
      <c r="A13" s="98"/>
      <c r="B13" s="95"/>
      <c r="C13" s="10"/>
      <c r="D13" s="12">
        <v>3942.9779614589002</v>
      </c>
      <c r="E13" s="13"/>
      <c r="F13" s="13"/>
      <c r="G13" s="13"/>
      <c r="H13" s="16"/>
    </row>
    <row r="14" spans="1:8">
      <c r="A14" s="100" t="s">
        <v>134</v>
      </c>
      <c r="B14" s="15" t="s">
        <v>128</v>
      </c>
      <c r="C14" s="10"/>
      <c r="D14" s="12">
        <v>0</v>
      </c>
      <c r="E14" s="13"/>
      <c r="F14" s="13"/>
      <c r="G14" s="13"/>
      <c r="H14" s="16"/>
    </row>
    <row r="15" spans="1:8">
      <c r="A15" s="100"/>
      <c r="B15" s="15" t="s">
        <v>129</v>
      </c>
      <c r="C15" s="10"/>
      <c r="D15" s="12">
        <v>0</v>
      </c>
      <c r="E15" s="13"/>
      <c r="F15" s="13"/>
      <c r="G15" s="13"/>
      <c r="H15" s="16"/>
    </row>
    <row r="16" spans="1:8">
      <c r="A16" s="100"/>
      <c r="B16" s="15" t="s">
        <v>130</v>
      </c>
      <c r="C16" s="10"/>
      <c r="D16" s="12">
        <v>0</v>
      </c>
      <c r="E16" s="13"/>
      <c r="F16" s="13"/>
      <c r="G16" s="13"/>
      <c r="H16" s="16"/>
    </row>
    <row r="17" spans="1:8">
      <c r="A17" s="100"/>
      <c r="B17" s="15" t="s">
        <v>131</v>
      </c>
      <c r="C17" s="10"/>
      <c r="D17" s="12">
        <v>69.477961458869004</v>
      </c>
      <c r="E17" s="13"/>
      <c r="F17" s="13"/>
      <c r="G17" s="13"/>
      <c r="H17" s="16"/>
    </row>
    <row r="18" spans="1:8">
      <c r="A18" s="96" t="s">
        <v>109</v>
      </c>
      <c r="B18" s="97"/>
      <c r="C18" s="100" t="s">
        <v>43</v>
      </c>
      <c r="D18" s="17">
        <v>69.477961458869004</v>
      </c>
      <c r="E18" s="13">
        <v>1</v>
      </c>
      <c r="F18" s="13" t="s">
        <v>132</v>
      </c>
      <c r="G18" s="17">
        <v>69.477961458869004</v>
      </c>
      <c r="H18" s="16"/>
    </row>
    <row r="19" spans="1:8">
      <c r="A19" s="102">
        <v>1</v>
      </c>
      <c r="B19" s="15" t="s">
        <v>128</v>
      </c>
      <c r="C19" s="100"/>
      <c r="D19" s="17">
        <v>0</v>
      </c>
      <c r="E19" s="13"/>
      <c r="F19" s="13"/>
      <c r="G19" s="13"/>
      <c r="H19" s="101" t="s">
        <v>133</v>
      </c>
    </row>
    <row r="20" spans="1:8">
      <c r="A20" s="100"/>
      <c r="B20" s="15" t="s">
        <v>129</v>
      </c>
      <c r="C20" s="100"/>
      <c r="D20" s="17">
        <v>0</v>
      </c>
      <c r="E20" s="13"/>
      <c r="F20" s="13"/>
      <c r="G20" s="13"/>
      <c r="H20" s="101"/>
    </row>
    <row r="21" spans="1:8">
      <c r="A21" s="100"/>
      <c r="B21" s="15" t="s">
        <v>130</v>
      </c>
      <c r="C21" s="100"/>
      <c r="D21" s="17">
        <v>0</v>
      </c>
      <c r="E21" s="13"/>
      <c r="F21" s="13"/>
      <c r="G21" s="13"/>
      <c r="H21" s="101"/>
    </row>
    <row r="22" spans="1:8">
      <c r="A22" s="100"/>
      <c r="B22" s="15" t="s">
        <v>131</v>
      </c>
      <c r="C22" s="100"/>
      <c r="D22" s="17">
        <v>69.477961458869004</v>
      </c>
      <c r="E22" s="13"/>
      <c r="F22" s="13"/>
      <c r="G22" s="13"/>
      <c r="H22" s="101"/>
    </row>
    <row r="23" spans="1:8">
      <c r="A23" s="100" t="s">
        <v>135</v>
      </c>
      <c r="B23" s="15" t="s">
        <v>128</v>
      </c>
      <c r="C23" s="10"/>
      <c r="D23" s="12">
        <v>3562.5</v>
      </c>
      <c r="E23" s="13"/>
      <c r="F23" s="13"/>
      <c r="G23" s="13"/>
      <c r="H23" s="16"/>
    </row>
    <row r="24" spans="1:8">
      <c r="A24" s="100"/>
      <c r="B24" s="15" t="s">
        <v>129</v>
      </c>
      <c r="C24" s="10"/>
      <c r="D24" s="12">
        <v>311</v>
      </c>
      <c r="E24" s="13"/>
      <c r="F24" s="13"/>
      <c r="G24" s="13"/>
      <c r="H24" s="16"/>
    </row>
    <row r="25" spans="1:8">
      <c r="A25" s="100"/>
      <c r="B25" s="15" t="s">
        <v>130</v>
      </c>
      <c r="C25" s="10"/>
      <c r="D25" s="12">
        <v>0</v>
      </c>
      <c r="E25" s="13"/>
      <c r="F25" s="13"/>
      <c r="G25" s="13"/>
      <c r="H25" s="16"/>
    </row>
    <row r="26" spans="1:8">
      <c r="A26" s="100"/>
      <c r="B26" s="15" t="s">
        <v>131</v>
      </c>
      <c r="C26" s="10"/>
      <c r="D26" s="12">
        <v>69.477961458869004</v>
      </c>
      <c r="E26" s="13"/>
      <c r="F26" s="13"/>
      <c r="G26" s="13"/>
      <c r="H26" s="16"/>
    </row>
    <row r="27" spans="1:8">
      <c r="A27" s="96" t="s">
        <v>115</v>
      </c>
      <c r="B27" s="97"/>
      <c r="C27" s="100" t="s">
        <v>136</v>
      </c>
      <c r="D27" s="17">
        <v>3873.5</v>
      </c>
      <c r="E27" s="13">
        <v>50</v>
      </c>
      <c r="F27" s="13" t="s">
        <v>132</v>
      </c>
      <c r="G27" s="17">
        <v>77.47</v>
      </c>
      <c r="H27" s="16"/>
    </row>
    <row r="28" spans="1:8">
      <c r="A28" s="102">
        <v>1</v>
      </c>
      <c r="B28" s="15" t="s">
        <v>128</v>
      </c>
      <c r="C28" s="100"/>
      <c r="D28" s="17">
        <v>3562.5</v>
      </c>
      <c r="E28" s="13"/>
      <c r="F28" s="13"/>
      <c r="G28" s="13"/>
      <c r="H28" s="101" t="s">
        <v>45</v>
      </c>
    </row>
    <row r="29" spans="1:8">
      <c r="A29" s="100"/>
      <c r="B29" s="15" t="s">
        <v>129</v>
      </c>
      <c r="C29" s="100"/>
      <c r="D29" s="17">
        <v>311</v>
      </c>
      <c r="E29" s="13"/>
      <c r="F29" s="13"/>
      <c r="G29" s="13"/>
      <c r="H29" s="101"/>
    </row>
    <row r="30" spans="1:8">
      <c r="A30" s="100"/>
      <c r="B30" s="15" t="s">
        <v>130</v>
      </c>
      <c r="C30" s="100"/>
      <c r="D30" s="17">
        <v>0</v>
      </c>
      <c r="E30" s="13"/>
      <c r="F30" s="13"/>
      <c r="G30" s="13"/>
      <c r="H30" s="101"/>
    </row>
    <row r="31" spans="1:8">
      <c r="A31" s="100"/>
      <c r="B31" s="15" t="s">
        <v>131</v>
      </c>
      <c r="C31" s="100"/>
      <c r="D31" s="17">
        <v>0</v>
      </c>
      <c r="E31" s="13"/>
      <c r="F31" s="13"/>
      <c r="G31" s="13"/>
      <c r="H31" s="101"/>
    </row>
    <row r="32" spans="1:8" ht="24.6">
      <c r="A32" s="98" t="s">
        <v>111</v>
      </c>
      <c r="B32" s="95"/>
      <c r="C32" s="10"/>
      <c r="D32" s="12">
        <v>291.62444384474998</v>
      </c>
      <c r="E32" s="13"/>
      <c r="F32" s="13"/>
      <c r="G32" s="13"/>
      <c r="H32" s="16"/>
    </row>
    <row r="33" spans="1:8">
      <c r="A33" s="100" t="s">
        <v>137</v>
      </c>
      <c r="B33" s="15" t="s">
        <v>128</v>
      </c>
      <c r="C33" s="10"/>
      <c r="D33" s="12">
        <v>0</v>
      </c>
      <c r="E33" s="13"/>
      <c r="F33" s="13"/>
      <c r="G33" s="13"/>
      <c r="H33" s="16"/>
    </row>
    <row r="34" spans="1:8">
      <c r="A34" s="100"/>
      <c r="B34" s="15" t="s">
        <v>129</v>
      </c>
      <c r="C34" s="10"/>
      <c r="D34" s="12">
        <v>0</v>
      </c>
      <c r="E34" s="13"/>
      <c r="F34" s="13"/>
      <c r="G34" s="13"/>
      <c r="H34" s="16"/>
    </row>
    <row r="35" spans="1:8">
      <c r="A35" s="100"/>
      <c r="B35" s="15" t="s">
        <v>130</v>
      </c>
      <c r="C35" s="10"/>
      <c r="D35" s="12">
        <v>0</v>
      </c>
      <c r="E35" s="13"/>
      <c r="F35" s="13"/>
      <c r="G35" s="13"/>
      <c r="H35" s="16"/>
    </row>
    <row r="36" spans="1:8">
      <c r="A36" s="100"/>
      <c r="B36" s="15" t="s">
        <v>131</v>
      </c>
      <c r="C36" s="10"/>
      <c r="D36" s="12">
        <v>291.62444384474998</v>
      </c>
      <c r="E36" s="13"/>
      <c r="F36" s="13"/>
      <c r="G36" s="13"/>
      <c r="H36" s="16"/>
    </row>
    <row r="37" spans="1:8">
      <c r="A37" s="96" t="s">
        <v>111</v>
      </c>
      <c r="B37" s="97"/>
      <c r="C37" s="100" t="s">
        <v>43</v>
      </c>
      <c r="D37" s="17">
        <v>291.62444384474998</v>
      </c>
      <c r="E37" s="13">
        <v>1</v>
      </c>
      <c r="F37" s="13" t="s">
        <v>132</v>
      </c>
      <c r="G37" s="17">
        <v>291.62444384474998</v>
      </c>
      <c r="H37" s="16"/>
    </row>
    <row r="38" spans="1:8">
      <c r="A38" s="102">
        <v>1</v>
      </c>
      <c r="B38" s="15" t="s">
        <v>128</v>
      </c>
      <c r="C38" s="100"/>
      <c r="D38" s="17">
        <v>0</v>
      </c>
      <c r="E38" s="13"/>
      <c r="F38" s="13"/>
      <c r="G38" s="13"/>
      <c r="H38" s="101" t="s">
        <v>133</v>
      </c>
    </row>
    <row r="39" spans="1:8">
      <c r="A39" s="100"/>
      <c r="B39" s="15" t="s">
        <v>129</v>
      </c>
      <c r="C39" s="100"/>
      <c r="D39" s="17">
        <v>0</v>
      </c>
      <c r="E39" s="13"/>
      <c r="F39" s="13"/>
      <c r="G39" s="13"/>
      <c r="H39" s="101"/>
    </row>
    <row r="40" spans="1:8">
      <c r="A40" s="100"/>
      <c r="B40" s="15" t="s">
        <v>130</v>
      </c>
      <c r="C40" s="100"/>
      <c r="D40" s="17">
        <v>0</v>
      </c>
      <c r="E40" s="13"/>
      <c r="F40" s="13"/>
      <c r="G40" s="13"/>
      <c r="H40" s="101"/>
    </row>
    <row r="41" spans="1:8">
      <c r="A41" s="100"/>
      <c r="B41" s="15" t="s">
        <v>131</v>
      </c>
      <c r="C41" s="100"/>
      <c r="D41" s="17">
        <v>291.62444384474998</v>
      </c>
      <c r="E41" s="13"/>
      <c r="F41" s="13"/>
      <c r="G41" s="13"/>
      <c r="H41" s="101"/>
    </row>
    <row r="42" spans="1:8" ht="24.6">
      <c r="A42" s="98" t="s">
        <v>45</v>
      </c>
      <c r="B42" s="95"/>
      <c r="C42" s="10"/>
      <c r="D42" s="12">
        <v>7926.3680045369001</v>
      </c>
      <c r="E42" s="13"/>
      <c r="F42" s="13"/>
      <c r="G42" s="13"/>
      <c r="H42" s="16"/>
    </row>
    <row r="43" spans="1:8">
      <c r="A43" s="100" t="s">
        <v>135</v>
      </c>
      <c r="B43" s="15" t="s">
        <v>128</v>
      </c>
      <c r="C43" s="10"/>
      <c r="D43" s="12">
        <v>7796.8163552542001</v>
      </c>
      <c r="E43" s="13"/>
      <c r="F43" s="13"/>
      <c r="G43" s="13"/>
      <c r="H43" s="16"/>
    </row>
    <row r="44" spans="1:8">
      <c r="A44" s="100"/>
      <c r="B44" s="15" t="s">
        <v>129</v>
      </c>
      <c r="C44" s="10"/>
      <c r="D44" s="12">
        <v>129.55164928267999</v>
      </c>
      <c r="E44" s="13"/>
      <c r="F44" s="13"/>
      <c r="G44" s="13"/>
      <c r="H44" s="16"/>
    </row>
    <row r="45" spans="1:8">
      <c r="A45" s="100"/>
      <c r="B45" s="15" t="s">
        <v>130</v>
      </c>
      <c r="C45" s="10"/>
      <c r="D45" s="12">
        <v>0</v>
      </c>
      <c r="E45" s="13"/>
      <c r="F45" s="13"/>
      <c r="G45" s="13"/>
      <c r="H45" s="16"/>
    </row>
    <row r="46" spans="1:8">
      <c r="A46" s="100"/>
      <c r="B46" s="15" t="s">
        <v>131</v>
      </c>
      <c r="C46" s="10"/>
      <c r="D46" s="12">
        <v>0</v>
      </c>
      <c r="E46" s="13"/>
      <c r="F46" s="13"/>
      <c r="G46" s="13"/>
      <c r="H46" s="16"/>
    </row>
    <row r="47" spans="1:8">
      <c r="A47" s="96" t="s">
        <v>115</v>
      </c>
      <c r="B47" s="97"/>
      <c r="C47" s="100" t="s">
        <v>138</v>
      </c>
      <c r="D47" s="17">
        <v>7926.3680045369001</v>
      </c>
      <c r="E47" s="13">
        <v>1.5</v>
      </c>
      <c r="F47" s="13" t="s">
        <v>139</v>
      </c>
      <c r="G47" s="17">
        <v>5284.2453363578998</v>
      </c>
      <c r="H47" s="16"/>
    </row>
    <row r="48" spans="1:8">
      <c r="A48" s="102">
        <v>1</v>
      </c>
      <c r="B48" s="15" t="s">
        <v>128</v>
      </c>
      <c r="C48" s="100"/>
      <c r="D48" s="17">
        <v>7796.8163552542001</v>
      </c>
      <c r="E48" s="13"/>
      <c r="F48" s="13"/>
      <c r="G48" s="13"/>
      <c r="H48" s="101" t="s">
        <v>45</v>
      </c>
    </row>
    <row r="49" spans="1:8">
      <c r="A49" s="100"/>
      <c r="B49" s="15" t="s">
        <v>129</v>
      </c>
      <c r="C49" s="100"/>
      <c r="D49" s="17">
        <v>129.55164928267999</v>
      </c>
      <c r="E49" s="13"/>
      <c r="F49" s="13"/>
      <c r="G49" s="13"/>
      <c r="H49" s="101"/>
    </row>
    <row r="50" spans="1:8">
      <c r="A50" s="100"/>
      <c r="B50" s="15" t="s">
        <v>130</v>
      </c>
      <c r="C50" s="100"/>
      <c r="D50" s="17">
        <v>0</v>
      </c>
      <c r="E50" s="13"/>
      <c r="F50" s="13"/>
      <c r="G50" s="13"/>
      <c r="H50" s="101"/>
    </row>
    <row r="51" spans="1:8">
      <c r="A51" s="100"/>
      <c r="B51" s="15" t="s">
        <v>131</v>
      </c>
      <c r="C51" s="100"/>
      <c r="D51" s="17">
        <v>0</v>
      </c>
      <c r="E51" s="13"/>
      <c r="F51" s="13"/>
      <c r="G51" s="13"/>
      <c r="H51" s="101"/>
    </row>
    <row r="52" spans="1:8" ht="24.6">
      <c r="A52" s="98" t="s">
        <v>73</v>
      </c>
      <c r="B52" s="95"/>
      <c r="C52" s="10"/>
      <c r="D52" s="12">
        <v>91.799488983903004</v>
      </c>
      <c r="E52" s="13"/>
      <c r="F52" s="13"/>
      <c r="G52" s="13"/>
      <c r="H52" s="16"/>
    </row>
    <row r="53" spans="1:8">
      <c r="A53" s="100" t="s">
        <v>140</v>
      </c>
      <c r="B53" s="15" t="s">
        <v>128</v>
      </c>
      <c r="C53" s="10"/>
      <c r="D53" s="12">
        <v>0</v>
      </c>
      <c r="E53" s="13"/>
      <c r="F53" s="13"/>
      <c r="G53" s="13"/>
      <c r="H53" s="16"/>
    </row>
    <row r="54" spans="1:8">
      <c r="A54" s="100"/>
      <c r="B54" s="15" t="s">
        <v>129</v>
      </c>
      <c r="C54" s="10"/>
      <c r="D54" s="12">
        <v>0</v>
      </c>
      <c r="E54" s="13"/>
      <c r="F54" s="13"/>
      <c r="G54" s="13"/>
      <c r="H54" s="16"/>
    </row>
    <row r="55" spans="1:8">
      <c r="A55" s="100"/>
      <c r="B55" s="15" t="s">
        <v>130</v>
      </c>
      <c r="C55" s="10"/>
      <c r="D55" s="12">
        <v>0</v>
      </c>
      <c r="E55" s="13"/>
      <c r="F55" s="13"/>
      <c r="G55" s="13"/>
      <c r="H55" s="16"/>
    </row>
    <row r="56" spans="1:8">
      <c r="A56" s="100"/>
      <c r="B56" s="15" t="s">
        <v>131</v>
      </c>
      <c r="C56" s="10"/>
      <c r="D56" s="12">
        <v>91.799488983903004</v>
      </c>
      <c r="E56" s="13"/>
      <c r="F56" s="13"/>
      <c r="G56" s="13"/>
      <c r="H56" s="16"/>
    </row>
    <row r="57" spans="1:8">
      <c r="A57" s="96" t="s">
        <v>73</v>
      </c>
      <c r="B57" s="97"/>
      <c r="C57" s="100" t="s">
        <v>138</v>
      </c>
      <c r="D57" s="17">
        <v>91.799488983903004</v>
      </c>
      <c r="E57" s="13">
        <v>1.5</v>
      </c>
      <c r="F57" s="13" t="s">
        <v>139</v>
      </c>
      <c r="G57" s="17">
        <v>61.199659322602002</v>
      </c>
      <c r="H57" s="16"/>
    </row>
    <row r="58" spans="1:8">
      <c r="A58" s="102">
        <v>1</v>
      </c>
      <c r="B58" s="15" t="s">
        <v>128</v>
      </c>
      <c r="C58" s="100"/>
      <c r="D58" s="17">
        <v>0</v>
      </c>
      <c r="E58" s="13"/>
      <c r="F58" s="13"/>
      <c r="G58" s="13"/>
      <c r="H58" s="101" t="s">
        <v>45</v>
      </c>
    </row>
    <row r="59" spans="1:8">
      <c r="A59" s="100"/>
      <c r="B59" s="15" t="s">
        <v>129</v>
      </c>
      <c r="C59" s="100"/>
      <c r="D59" s="17">
        <v>0</v>
      </c>
      <c r="E59" s="13"/>
      <c r="F59" s="13"/>
      <c r="G59" s="13"/>
      <c r="H59" s="101"/>
    </row>
    <row r="60" spans="1:8">
      <c r="A60" s="100"/>
      <c r="B60" s="15" t="s">
        <v>130</v>
      </c>
      <c r="C60" s="100"/>
      <c r="D60" s="17">
        <v>0</v>
      </c>
      <c r="E60" s="13"/>
      <c r="F60" s="13"/>
      <c r="G60" s="13"/>
      <c r="H60" s="101"/>
    </row>
    <row r="61" spans="1:8">
      <c r="A61" s="100"/>
      <c r="B61" s="15" t="s">
        <v>131</v>
      </c>
      <c r="C61" s="100"/>
      <c r="D61" s="17">
        <v>91.799488983903004</v>
      </c>
      <c r="E61" s="13"/>
      <c r="F61" s="13"/>
      <c r="G61" s="13"/>
      <c r="H61" s="101"/>
    </row>
    <row r="62" spans="1:8" ht="24.6">
      <c r="A62" s="98" t="s">
        <v>86</v>
      </c>
      <c r="B62" s="95"/>
      <c r="C62" s="10"/>
      <c r="D62" s="12">
        <v>1354.8552631579</v>
      </c>
      <c r="E62" s="13"/>
      <c r="F62" s="13"/>
      <c r="G62" s="13"/>
      <c r="H62" s="16"/>
    </row>
    <row r="63" spans="1:8">
      <c r="A63" s="100" t="s">
        <v>141</v>
      </c>
      <c r="B63" s="15" t="s">
        <v>128</v>
      </c>
      <c r="C63" s="10"/>
      <c r="D63" s="12">
        <v>0</v>
      </c>
      <c r="E63" s="13"/>
      <c r="F63" s="13"/>
      <c r="G63" s="13"/>
      <c r="H63" s="16"/>
    </row>
    <row r="64" spans="1:8">
      <c r="A64" s="100"/>
      <c r="B64" s="15" t="s">
        <v>129</v>
      </c>
      <c r="C64" s="10"/>
      <c r="D64" s="12">
        <v>0</v>
      </c>
      <c r="E64" s="13"/>
      <c r="F64" s="13"/>
      <c r="G64" s="13"/>
      <c r="H64" s="16"/>
    </row>
    <row r="65" spans="1:8">
      <c r="A65" s="100"/>
      <c r="B65" s="15" t="s">
        <v>130</v>
      </c>
      <c r="C65" s="10"/>
      <c r="D65" s="12">
        <v>0</v>
      </c>
      <c r="E65" s="13"/>
      <c r="F65" s="13"/>
      <c r="G65" s="13"/>
      <c r="H65" s="16"/>
    </row>
    <row r="66" spans="1:8">
      <c r="A66" s="100"/>
      <c r="B66" s="15" t="s">
        <v>131</v>
      </c>
      <c r="C66" s="10"/>
      <c r="D66" s="12">
        <v>1354.8552631579</v>
      </c>
      <c r="E66" s="13"/>
      <c r="F66" s="13"/>
      <c r="G66" s="13"/>
      <c r="H66" s="16"/>
    </row>
    <row r="67" spans="1:8">
      <c r="A67" s="96" t="s">
        <v>86</v>
      </c>
      <c r="B67" s="97"/>
      <c r="C67" s="100" t="s">
        <v>138</v>
      </c>
      <c r="D67" s="17">
        <v>910.10526315789002</v>
      </c>
      <c r="E67" s="13">
        <v>1.5</v>
      </c>
      <c r="F67" s="13" t="s">
        <v>139</v>
      </c>
      <c r="G67" s="17">
        <v>606.73684210526005</v>
      </c>
      <c r="H67" s="16"/>
    </row>
    <row r="68" spans="1:8">
      <c r="A68" s="102">
        <v>1</v>
      </c>
      <c r="B68" s="15" t="s">
        <v>128</v>
      </c>
      <c r="C68" s="100"/>
      <c r="D68" s="17">
        <v>0</v>
      </c>
      <c r="E68" s="13"/>
      <c r="F68" s="13"/>
      <c r="G68" s="13"/>
      <c r="H68" s="101" t="s">
        <v>45</v>
      </c>
    </row>
    <row r="69" spans="1:8">
      <c r="A69" s="100"/>
      <c r="B69" s="15" t="s">
        <v>129</v>
      </c>
      <c r="C69" s="100"/>
      <c r="D69" s="17">
        <v>0</v>
      </c>
      <c r="E69" s="13"/>
      <c r="F69" s="13"/>
      <c r="G69" s="13"/>
      <c r="H69" s="101"/>
    </row>
    <row r="70" spans="1:8">
      <c r="A70" s="100"/>
      <c r="B70" s="15" t="s">
        <v>130</v>
      </c>
      <c r="C70" s="100"/>
      <c r="D70" s="17">
        <v>0</v>
      </c>
      <c r="E70" s="13"/>
      <c r="F70" s="13"/>
      <c r="G70" s="13"/>
      <c r="H70" s="101"/>
    </row>
    <row r="71" spans="1:8">
      <c r="A71" s="100"/>
      <c r="B71" s="15" t="s">
        <v>131</v>
      </c>
      <c r="C71" s="100"/>
      <c r="D71" s="17">
        <v>910.10526315789002</v>
      </c>
      <c r="E71" s="13"/>
      <c r="F71" s="13"/>
      <c r="G71" s="13"/>
      <c r="H71" s="101"/>
    </row>
    <row r="72" spans="1:8">
      <c r="A72" s="96" t="s">
        <v>86</v>
      </c>
      <c r="B72" s="97"/>
      <c r="C72" s="100" t="s">
        <v>136</v>
      </c>
      <c r="D72" s="17">
        <v>444.75</v>
      </c>
      <c r="E72" s="13">
        <v>50</v>
      </c>
      <c r="F72" s="13" t="s">
        <v>132</v>
      </c>
      <c r="G72" s="17">
        <v>8.8949999999999996</v>
      </c>
      <c r="H72" s="16"/>
    </row>
    <row r="73" spans="1:8">
      <c r="A73" s="102">
        <v>2</v>
      </c>
      <c r="B73" s="15" t="s">
        <v>128</v>
      </c>
      <c r="C73" s="100"/>
      <c r="D73" s="17">
        <v>0</v>
      </c>
      <c r="E73" s="13"/>
      <c r="F73" s="13"/>
      <c r="G73" s="13"/>
      <c r="H73" s="101" t="s">
        <v>45</v>
      </c>
    </row>
    <row r="74" spans="1:8">
      <c r="A74" s="100"/>
      <c r="B74" s="15" t="s">
        <v>129</v>
      </c>
      <c r="C74" s="100"/>
      <c r="D74" s="17">
        <v>0</v>
      </c>
      <c r="E74" s="13"/>
      <c r="F74" s="13"/>
      <c r="G74" s="13"/>
      <c r="H74" s="101"/>
    </row>
    <row r="75" spans="1:8">
      <c r="A75" s="100"/>
      <c r="B75" s="15" t="s">
        <v>130</v>
      </c>
      <c r="C75" s="100"/>
      <c r="D75" s="17">
        <v>0</v>
      </c>
      <c r="E75" s="13"/>
      <c r="F75" s="13"/>
      <c r="G75" s="13"/>
      <c r="H75" s="101"/>
    </row>
    <row r="76" spans="1:8">
      <c r="A76" s="100"/>
      <c r="B76" s="15" t="s">
        <v>131</v>
      </c>
      <c r="C76" s="100"/>
      <c r="D76" s="17">
        <v>444.75</v>
      </c>
      <c r="E76" s="13"/>
      <c r="F76" s="13"/>
      <c r="G76" s="13"/>
      <c r="H76" s="101"/>
    </row>
    <row r="77" spans="1:8">
      <c r="A77" s="18"/>
      <c r="C77" s="18"/>
      <c r="D77" s="7"/>
      <c r="E77" s="7"/>
      <c r="F77" s="7"/>
      <c r="G77" s="7"/>
      <c r="H77" s="19"/>
    </row>
    <row r="79" spans="1:8">
      <c r="A79" s="99" t="s">
        <v>142</v>
      </c>
      <c r="B79" s="99"/>
      <c r="C79" s="99"/>
      <c r="D79" s="99"/>
      <c r="E79" s="99"/>
      <c r="F79" s="99"/>
      <c r="G79" s="99"/>
      <c r="H79" s="99"/>
    </row>
    <row r="80" spans="1:8">
      <c r="A80" s="99" t="s">
        <v>143</v>
      </c>
      <c r="B80" s="99"/>
      <c r="C80" s="99"/>
      <c r="D80" s="99"/>
      <c r="E80" s="99"/>
      <c r="F80" s="99"/>
      <c r="G80" s="99"/>
      <c r="H80" s="99"/>
    </row>
  </sheetData>
  <mergeCells count="47">
    <mergeCell ref="H9:H12"/>
    <mergeCell ref="H19:H22"/>
    <mergeCell ref="H28:H31"/>
    <mergeCell ref="H38:H41"/>
    <mergeCell ref="H48:H51"/>
    <mergeCell ref="C8:C12"/>
    <mergeCell ref="C18:C22"/>
    <mergeCell ref="C27:C31"/>
    <mergeCell ref="C37:C41"/>
    <mergeCell ref="C47:C51"/>
    <mergeCell ref="A80:H80"/>
    <mergeCell ref="A4:A7"/>
    <mergeCell ref="A9:A12"/>
    <mergeCell ref="A14:A17"/>
    <mergeCell ref="A19:A22"/>
    <mergeCell ref="A23:A26"/>
    <mergeCell ref="A28:A31"/>
    <mergeCell ref="A33:A36"/>
    <mergeCell ref="A38:A41"/>
    <mergeCell ref="A43:A46"/>
    <mergeCell ref="A48:A51"/>
    <mergeCell ref="A53:A56"/>
    <mergeCell ref="A58:A61"/>
    <mergeCell ref="A63:A66"/>
    <mergeCell ref="A68:A71"/>
    <mergeCell ref="A73:A76"/>
    <mergeCell ref="A57:B57"/>
    <mergeCell ref="A62:B62"/>
    <mergeCell ref="A67:B67"/>
    <mergeCell ref="A72:B72"/>
    <mergeCell ref="A79:H79"/>
    <mergeCell ref="C57:C61"/>
    <mergeCell ref="C67:C71"/>
    <mergeCell ref="C72:C76"/>
    <mergeCell ref="H58:H61"/>
    <mergeCell ref="H68:H71"/>
    <mergeCell ref="H73:H76"/>
    <mergeCell ref="A32:B32"/>
    <mergeCell ref="A37:B37"/>
    <mergeCell ref="A42:B42"/>
    <mergeCell ref="A47:B47"/>
    <mergeCell ref="A52:B52"/>
    <mergeCell ref="A3:B3"/>
    <mergeCell ref="A8:B8"/>
    <mergeCell ref="A13:B13"/>
    <mergeCell ref="A18:B18"/>
    <mergeCell ref="A27:B27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I8"/>
  <sheetViews>
    <sheetView zoomScale="90" zoomScaleNormal="90" workbookViewId="0">
      <selection sqref="A1:H1"/>
    </sheetView>
  </sheetViews>
  <sheetFormatPr defaultColWidth="9.109375" defaultRowHeight="14.4"/>
  <cols>
    <col min="1" max="1" width="60.44140625" style="1" customWidth="1"/>
    <col min="2" max="3" width="13.664062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3" t="s">
        <v>144</v>
      </c>
      <c r="B1" s="103"/>
      <c r="C1" s="103"/>
      <c r="D1" s="103"/>
      <c r="E1" s="103"/>
      <c r="F1" s="103"/>
      <c r="G1" s="103"/>
      <c r="H1" s="103"/>
    </row>
    <row r="3" spans="1:8" ht="44.25" customHeight="1">
      <c r="A3" s="2" t="s">
        <v>145</v>
      </c>
      <c r="B3" s="2" t="s">
        <v>146</v>
      </c>
      <c r="C3" s="2" t="s">
        <v>147</v>
      </c>
      <c r="D3" s="2" t="s">
        <v>148</v>
      </c>
      <c r="E3" s="2" t="s">
        <v>149</v>
      </c>
      <c r="F3" s="2" t="s">
        <v>150</v>
      </c>
      <c r="G3" s="2" t="s">
        <v>151</v>
      </c>
      <c r="H3" s="2" t="s">
        <v>152</v>
      </c>
    </row>
    <row r="4" spans="1:8" ht="39" customHeight="1">
      <c r="A4" s="3" t="s">
        <v>153</v>
      </c>
      <c r="B4" s="4" t="s">
        <v>132</v>
      </c>
      <c r="C4" s="5">
        <v>1</v>
      </c>
      <c r="D4" s="5">
        <v>3052.010419532</v>
      </c>
      <c r="E4" s="4" t="s">
        <v>154</v>
      </c>
      <c r="F4" s="4"/>
      <c r="G4" s="5">
        <v>3052.010419532</v>
      </c>
      <c r="H4" s="6"/>
    </row>
    <row r="5" spans="1:8" ht="39" customHeight="1">
      <c r="A5" s="3" t="s">
        <v>155</v>
      </c>
      <c r="B5" s="4" t="s">
        <v>139</v>
      </c>
      <c r="C5" s="5">
        <v>1.6831578947368</v>
      </c>
      <c r="D5" s="5">
        <v>900.30388838926001</v>
      </c>
      <c r="E5" s="4">
        <v>0.4</v>
      </c>
      <c r="F5" s="4"/>
      <c r="G5" s="5">
        <v>1515.3535974046999</v>
      </c>
      <c r="H5" s="6"/>
    </row>
    <row r="6" spans="1:8" ht="39" customHeight="1">
      <c r="A6" s="3" t="s">
        <v>156</v>
      </c>
      <c r="B6" s="4" t="s">
        <v>132</v>
      </c>
      <c r="C6" s="5">
        <v>37.894736842104997</v>
      </c>
      <c r="D6" s="5">
        <v>81.798315329532997</v>
      </c>
      <c r="E6" s="4">
        <v>0.4</v>
      </c>
      <c r="F6" s="4"/>
      <c r="G6" s="5">
        <v>3099.7256335401999</v>
      </c>
      <c r="H6" s="6"/>
    </row>
    <row r="7" spans="1:8" ht="39" customHeight="1">
      <c r="A7" s="3" t="s">
        <v>157</v>
      </c>
      <c r="B7" s="4" t="s">
        <v>132</v>
      </c>
      <c r="C7" s="5">
        <v>6.3157894736842</v>
      </c>
      <c r="D7" s="5">
        <v>19.871333705078001</v>
      </c>
      <c r="E7" s="4">
        <v>0.4</v>
      </c>
      <c r="F7" s="4"/>
      <c r="G7" s="5">
        <v>125.5031602426</v>
      </c>
      <c r="H7" s="6"/>
    </row>
    <row r="8" spans="1:8" ht="39" customHeight="1">
      <c r="A8" s="3" t="s">
        <v>158</v>
      </c>
      <c r="B8" s="4" t="s">
        <v>132</v>
      </c>
      <c r="C8" s="5">
        <v>225</v>
      </c>
      <c r="D8" s="5">
        <v>4.8225376529421</v>
      </c>
      <c r="E8" s="4"/>
      <c r="F8" s="4"/>
      <c r="G8" s="5">
        <v>1085.070971912</v>
      </c>
      <c r="H8" s="6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7"/>
  <sheetViews>
    <sheetView zoomScale="90" zoomScaleNormal="90" workbookViewId="0">
      <selection activeCell="B15" sqref="B15"/>
    </sheetView>
  </sheetViews>
  <sheetFormatPr defaultColWidth="8.6640625" defaultRowHeight="15.6"/>
  <cols>
    <col min="1" max="1" width="10.6640625" style="20" customWidth="1"/>
    <col min="2" max="2" width="66.33203125" style="20" customWidth="1"/>
    <col min="3" max="3" width="66.6640625" style="20" customWidth="1"/>
    <col min="4" max="4" width="21.664062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664062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29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6" t="s">
        <v>3</v>
      </c>
      <c r="B13" s="86"/>
      <c r="C13" s="86"/>
      <c r="D13" s="86"/>
      <c r="E13" s="86"/>
      <c r="F13" s="86"/>
      <c r="G13" s="86"/>
      <c r="H13" s="86"/>
    </row>
    <row r="14" spans="1:8">
      <c r="A14" s="35"/>
      <c r="B14" s="35"/>
      <c r="C14" s="25" t="s">
        <v>4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30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3" t="s">
        <v>5</v>
      </c>
      <c r="B18" s="93" t="s">
        <v>31</v>
      </c>
      <c r="C18" s="93" t="s">
        <v>32</v>
      </c>
      <c r="D18" s="90" t="s">
        <v>33</v>
      </c>
      <c r="E18" s="91"/>
      <c r="F18" s="91"/>
      <c r="G18" s="91"/>
      <c r="H18" s="92"/>
    </row>
    <row r="19" spans="1:8" ht="85.2" customHeight="1">
      <c r="A19" s="93"/>
      <c r="B19" s="93"/>
      <c r="C19" s="93"/>
      <c r="D19" s="2" t="s">
        <v>34</v>
      </c>
      <c r="E19" s="2" t="s">
        <v>35</v>
      </c>
      <c r="F19" s="2" t="s">
        <v>36</v>
      </c>
      <c r="G19" s="2" t="s">
        <v>37</v>
      </c>
      <c r="H19" s="2" t="s">
        <v>38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 ht="16.95" customHeight="1">
      <c r="A21" s="39"/>
      <c r="B21" s="33"/>
      <c r="C21" s="40" t="s">
        <v>39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 ht="16.95" customHeight="1">
      <c r="A23" s="2"/>
      <c r="B23" s="33"/>
      <c r="C23" s="40" t="s">
        <v>40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 ht="16.95" customHeight="1">
      <c r="A24" s="2"/>
      <c r="B24" s="33"/>
      <c r="C24" s="44" t="s">
        <v>41</v>
      </c>
      <c r="D24" s="41"/>
      <c r="E24" s="41"/>
      <c r="F24" s="41"/>
      <c r="G24" s="41"/>
      <c r="H24" s="41"/>
    </row>
    <row r="25" spans="1:8" s="35" customFormat="1">
      <c r="A25" s="2">
        <v>1</v>
      </c>
      <c r="B25" s="2" t="s">
        <v>42</v>
      </c>
      <c r="C25" s="42" t="s">
        <v>43</v>
      </c>
      <c r="D25" s="41">
        <v>1373.4156667254999</v>
      </c>
      <c r="E25" s="41">
        <v>3.8895111606770998</v>
      </c>
      <c r="F25" s="41">
        <v>3052.011580112</v>
      </c>
      <c r="G25" s="41">
        <v>0</v>
      </c>
      <c r="H25" s="41">
        <v>4429.3167579982</v>
      </c>
    </row>
    <row r="26" spans="1:8" ht="31.2">
      <c r="A26" s="2">
        <v>2</v>
      </c>
      <c r="B26" s="2" t="s">
        <v>44</v>
      </c>
      <c r="C26" s="42" t="s">
        <v>45</v>
      </c>
      <c r="D26" s="41">
        <v>11359.316355254001</v>
      </c>
      <c r="E26" s="41">
        <v>440.55164928267999</v>
      </c>
      <c r="F26" s="41">
        <v>0</v>
      </c>
      <c r="G26" s="41">
        <v>0</v>
      </c>
      <c r="H26" s="41">
        <v>11799.868004537</v>
      </c>
    </row>
    <row r="27" spans="1:8" ht="16.95" customHeight="1">
      <c r="A27" s="2"/>
      <c r="B27" s="33"/>
      <c r="C27" s="33" t="s">
        <v>46</v>
      </c>
      <c r="D27" s="41">
        <v>12732.73202198</v>
      </c>
      <c r="E27" s="41">
        <v>444.44116044335999</v>
      </c>
      <c r="F27" s="41">
        <v>3052.011580112</v>
      </c>
      <c r="G27" s="41">
        <v>0</v>
      </c>
      <c r="H27" s="41">
        <v>16229.184762535</v>
      </c>
    </row>
    <row r="28" spans="1:8" ht="16.95" customHeight="1">
      <c r="A28" s="2"/>
      <c r="B28" s="33"/>
      <c r="C28" s="44" t="s">
        <v>47</v>
      </c>
      <c r="D28" s="41"/>
      <c r="E28" s="41"/>
      <c r="F28" s="41"/>
      <c r="G28" s="41"/>
      <c r="H28" s="41"/>
    </row>
    <row r="29" spans="1:8" s="35" customFormat="1">
      <c r="A29" s="45"/>
      <c r="B29" s="45"/>
      <c r="C29" s="46"/>
      <c r="D29" s="41"/>
      <c r="E29" s="41"/>
      <c r="F29" s="41"/>
      <c r="G29" s="41"/>
      <c r="H29" s="41">
        <f>SUM(D29:G29)</f>
        <v>0</v>
      </c>
    </row>
    <row r="30" spans="1:8" ht="16.95" customHeight="1">
      <c r="A30" s="2"/>
      <c r="B30" s="33"/>
      <c r="C30" s="33" t="s">
        <v>48</v>
      </c>
      <c r="D30" s="41">
        <f>SUM(D29:D29)</f>
        <v>0</v>
      </c>
      <c r="E30" s="41">
        <f>SUM(E29:E29)</f>
        <v>0</v>
      </c>
      <c r="F30" s="41">
        <f>SUM(F29:F29)</f>
        <v>0</v>
      </c>
      <c r="G30" s="41">
        <f>SUM(G29:G29)</f>
        <v>0</v>
      </c>
      <c r="H30" s="41">
        <f>SUM(D30:G30)</f>
        <v>0</v>
      </c>
    </row>
    <row r="31" spans="1:8" ht="16.95" customHeight="1">
      <c r="A31" s="39"/>
      <c r="B31" s="33"/>
      <c r="C31" s="40" t="s">
        <v>49</v>
      </c>
      <c r="D31" s="41"/>
      <c r="E31" s="41"/>
      <c r="F31" s="41"/>
      <c r="G31" s="41"/>
      <c r="H31" s="41"/>
    </row>
    <row r="32" spans="1:8">
      <c r="A32" s="39"/>
      <c r="B32" s="2"/>
      <c r="C32" s="47"/>
      <c r="D32" s="41"/>
      <c r="E32" s="41"/>
      <c r="F32" s="41"/>
      <c r="G32" s="41"/>
      <c r="H32" s="41">
        <f>SUM(D32:G32)</f>
        <v>0</v>
      </c>
    </row>
    <row r="33" spans="1:8" ht="16.95" customHeight="1">
      <c r="A33" s="2"/>
      <c r="B33" s="33"/>
      <c r="C33" s="40" t="s">
        <v>50</v>
      </c>
      <c r="D33" s="41">
        <f>SUM(D32:D32)</f>
        <v>0</v>
      </c>
      <c r="E33" s="41">
        <f>SUM(E32:E32)</f>
        <v>0</v>
      </c>
      <c r="F33" s="41">
        <f>SUM(F32:F32)</f>
        <v>0</v>
      </c>
      <c r="G33" s="41">
        <f>SUM(G32:G32)</f>
        <v>0</v>
      </c>
      <c r="H33" s="41">
        <f>SUM(D33:G33)</f>
        <v>0</v>
      </c>
    </row>
    <row r="34" spans="1:8" ht="16.95" customHeight="1">
      <c r="A34" s="2"/>
      <c r="B34" s="33"/>
      <c r="C34" s="44" t="s">
        <v>51</v>
      </c>
      <c r="D34" s="41"/>
      <c r="E34" s="41"/>
      <c r="F34" s="41"/>
      <c r="G34" s="41"/>
      <c r="H34" s="41"/>
    </row>
    <row r="35" spans="1:8" s="35" customFormat="1">
      <c r="A35" s="45"/>
      <c r="B35" s="45"/>
      <c r="C35" s="46"/>
      <c r="D35" s="41"/>
      <c r="E35" s="41"/>
      <c r="F35" s="41"/>
      <c r="G35" s="41"/>
      <c r="H35" s="41">
        <f>SUM(D35:G35)</f>
        <v>0</v>
      </c>
    </row>
    <row r="36" spans="1:8" ht="16.95" customHeight="1">
      <c r="A36" s="2"/>
      <c r="B36" s="33"/>
      <c r="C36" s="33" t="s">
        <v>52</v>
      </c>
      <c r="D36" s="41">
        <f>SUM(D35:D35)</f>
        <v>0</v>
      </c>
      <c r="E36" s="41">
        <f>SUM(E35:E35)</f>
        <v>0</v>
      </c>
      <c r="F36" s="41">
        <f>SUM(F35:F35)</f>
        <v>0</v>
      </c>
      <c r="G36" s="41">
        <f>SUM(G35:G35)</f>
        <v>0</v>
      </c>
      <c r="H36" s="41">
        <f>SUM(D36:G36)</f>
        <v>0</v>
      </c>
    </row>
    <row r="37" spans="1:8" ht="34.200000000000003" customHeight="1">
      <c r="A37" s="2"/>
      <c r="B37" s="33"/>
      <c r="C37" s="44" t="s">
        <v>53</v>
      </c>
      <c r="D37" s="41"/>
      <c r="E37" s="41"/>
      <c r="F37" s="41"/>
      <c r="G37" s="41"/>
      <c r="H37" s="41"/>
    </row>
    <row r="38" spans="1:8" s="35" customFormat="1">
      <c r="A38" s="45"/>
      <c r="B38" s="45"/>
      <c r="C38" s="46"/>
      <c r="D38" s="41"/>
      <c r="E38" s="41"/>
      <c r="F38" s="41"/>
      <c r="G38" s="41"/>
      <c r="H38" s="41">
        <f>SUM(D38:G38)</f>
        <v>0</v>
      </c>
    </row>
    <row r="39" spans="1:8" ht="16.95" customHeight="1">
      <c r="A39" s="2"/>
      <c r="B39" s="33"/>
      <c r="C39" s="33" t="s">
        <v>54</v>
      </c>
      <c r="D39" s="41">
        <f>SUM(D38:D38)</f>
        <v>0</v>
      </c>
      <c r="E39" s="41">
        <f>SUM(E38:E38)</f>
        <v>0</v>
      </c>
      <c r="F39" s="41">
        <f>SUM(F38:F38)</f>
        <v>0</v>
      </c>
      <c r="G39" s="41">
        <f>SUM(G38:G38)</f>
        <v>0</v>
      </c>
      <c r="H39" s="41">
        <f>SUM(D39:G39)</f>
        <v>0</v>
      </c>
    </row>
    <row r="40" spans="1:8" ht="16.95" customHeight="1">
      <c r="A40" s="2"/>
      <c r="B40" s="33"/>
      <c r="C40" s="44" t="s">
        <v>55</v>
      </c>
      <c r="D40" s="41"/>
      <c r="E40" s="41"/>
      <c r="F40" s="41"/>
      <c r="G40" s="41"/>
      <c r="H40" s="41"/>
    </row>
    <row r="41" spans="1:8" s="35" customFormat="1">
      <c r="A41" s="45"/>
      <c r="B41" s="45"/>
      <c r="C41" s="46"/>
      <c r="D41" s="41"/>
      <c r="E41" s="41"/>
      <c r="F41" s="41"/>
      <c r="G41" s="41"/>
      <c r="H41" s="41">
        <f>SUM(D41:G41)</f>
        <v>0</v>
      </c>
    </row>
    <row r="42" spans="1:8" ht="16.95" customHeight="1">
      <c r="A42" s="2"/>
      <c r="B42" s="33"/>
      <c r="C42" s="33" t="s">
        <v>56</v>
      </c>
      <c r="D42" s="41">
        <f>SUM(D41:D41)</f>
        <v>0</v>
      </c>
      <c r="E42" s="41">
        <f>SUM(E41:E41)</f>
        <v>0</v>
      </c>
      <c r="F42" s="41">
        <f>SUM(F41:F41)</f>
        <v>0</v>
      </c>
      <c r="G42" s="41">
        <f>SUM(G41:G41)</f>
        <v>0</v>
      </c>
      <c r="H42" s="41">
        <f>SUM(D42:G42)</f>
        <v>0</v>
      </c>
    </row>
    <row r="43" spans="1:8" ht="16.95" customHeight="1">
      <c r="A43" s="2"/>
      <c r="B43" s="33"/>
      <c r="C43" s="33" t="s">
        <v>57</v>
      </c>
      <c r="D43" s="41">
        <v>12732.73202198</v>
      </c>
      <c r="E43" s="41">
        <v>444.44116044335999</v>
      </c>
      <c r="F43" s="41">
        <v>3052.011580112</v>
      </c>
      <c r="G43" s="41">
        <v>0</v>
      </c>
      <c r="H43" s="41">
        <v>16229.184762535</v>
      </c>
    </row>
    <row r="44" spans="1:8" ht="16.95" customHeight="1">
      <c r="A44" s="2"/>
      <c r="B44" s="33"/>
      <c r="C44" s="44" t="s">
        <v>58</v>
      </c>
      <c r="D44" s="41"/>
      <c r="E44" s="41"/>
      <c r="F44" s="41"/>
      <c r="G44" s="41"/>
      <c r="H44" s="41"/>
    </row>
    <row r="45" spans="1:8" ht="31.2">
      <c r="A45" s="2">
        <v>3</v>
      </c>
      <c r="B45" s="2" t="s">
        <v>59</v>
      </c>
      <c r="C45" s="42" t="s">
        <v>60</v>
      </c>
      <c r="D45" s="41">
        <v>28.719976150417999</v>
      </c>
      <c r="E45" s="41">
        <v>8.1334930478664996E-2</v>
      </c>
      <c r="F45" s="41">
        <v>0</v>
      </c>
      <c r="G45" s="41">
        <v>0</v>
      </c>
      <c r="H45" s="41">
        <v>28.801311080897001</v>
      </c>
    </row>
    <row r="46" spans="1:8" ht="31.2">
      <c r="A46" s="2">
        <v>4</v>
      </c>
      <c r="B46" s="2" t="s">
        <v>59</v>
      </c>
      <c r="C46" s="42" t="s">
        <v>61</v>
      </c>
      <c r="D46" s="41">
        <v>283.98290888135</v>
      </c>
      <c r="E46" s="41">
        <v>11.013791232067</v>
      </c>
      <c r="F46" s="41">
        <v>0</v>
      </c>
      <c r="G46" s="41">
        <v>0</v>
      </c>
      <c r="H46" s="41">
        <v>294.99670011341999</v>
      </c>
    </row>
    <row r="47" spans="1:8" ht="16.95" customHeight="1">
      <c r="A47" s="2"/>
      <c r="B47" s="33"/>
      <c r="C47" s="33" t="s">
        <v>62</v>
      </c>
      <c r="D47" s="41">
        <v>312.70288503176999</v>
      </c>
      <c r="E47" s="41">
        <v>11.095126162546</v>
      </c>
      <c r="F47" s="41">
        <v>0</v>
      </c>
      <c r="G47" s="41">
        <v>0</v>
      </c>
      <c r="H47" s="41">
        <v>323.79801119432</v>
      </c>
    </row>
    <row r="48" spans="1:8" ht="16.95" customHeight="1">
      <c r="A48" s="2"/>
      <c r="B48" s="33"/>
      <c r="C48" s="33" t="s">
        <v>63</v>
      </c>
      <c r="D48" s="41">
        <v>13045.434907011</v>
      </c>
      <c r="E48" s="41">
        <v>455.53628660589999</v>
      </c>
      <c r="F48" s="41">
        <v>3052.011580112</v>
      </c>
      <c r="G48" s="41">
        <v>0</v>
      </c>
      <c r="H48" s="41">
        <v>16552.982773729</v>
      </c>
    </row>
    <row r="49" spans="1:8" ht="16.95" customHeight="1">
      <c r="A49" s="2"/>
      <c r="B49" s="33"/>
      <c r="C49" s="33" t="s">
        <v>64</v>
      </c>
      <c r="D49" s="41"/>
      <c r="E49" s="41"/>
      <c r="F49" s="41"/>
      <c r="G49" s="41"/>
      <c r="H49" s="41"/>
    </row>
    <row r="50" spans="1:8">
      <c r="A50" s="2">
        <v>5</v>
      </c>
      <c r="B50" s="2" t="s">
        <v>65</v>
      </c>
      <c r="C50" s="48" t="s">
        <v>43</v>
      </c>
      <c r="D50" s="41">
        <v>0</v>
      </c>
      <c r="E50" s="41">
        <v>0</v>
      </c>
      <c r="F50" s="41">
        <v>0</v>
      </c>
      <c r="G50" s="41">
        <v>69.477961458869004</v>
      </c>
      <c r="H50" s="41">
        <v>69.477961458869004</v>
      </c>
    </row>
    <row r="51" spans="1:8" ht="31.2">
      <c r="A51" s="2">
        <v>6</v>
      </c>
      <c r="B51" s="2" t="s">
        <v>66</v>
      </c>
      <c r="C51" s="48" t="s">
        <v>67</v>
      </c>
      <c r="D51" s="41">
        <v>340.48585107299999</v>
      </c>
      <c r="E51" s="41">
        <v>11.889497080413999</v>
      </c>
      <c r="F51" s="41">
        <v>0</v>
      </c>
      <c r="G51" s="41">
        <v>0</v>
      </c>
      <c r="H51" s="41">
        <v>352.37534815341002</v>
      </c>
    </row>
    <row r="52" spans="1:8">
      <c r="A52" s="2">
        <v>7</v>
      </c>
      <c r="B52" s="2" t="s">
        <v>68</v>
      </c>
      <c r="C52" s="48" t="s">
        <v>69</v>
      </c>
      <c r="D52" s="41">
        <v>0</v>
      </c>
      <c r="E52" s="41">
        <v>0</v>
      </c>
      <c r="F52" s="41">
        <v>0</v>
      </c>
      <c r="G52" s="41">
        <v>31.902890144638999</v>
      </c>
      <c r="H52" s="41">
        <v>31.902890144638999</v>
      </c>
    </row>
    <row r="53" spans="1:8">
      <c r="A53" s="2">
        <v>8</v>
      </c>
      <c r="B53" s="2"/>
      <c r="C53" s="48" t="s">
        <v>70</v>
      </c>
      <c r="D53" s="41">
        <v>0</v>
      </c>
      <c r="E53" s="41">
        <v>0</v>
      </c>
      <c r="F53" s="41">
        <v>0</v>
      </c>
      <c r="G53" s="41">
        <v>3.7535873835567002</v>
      </c>
      <c r="H53" s="41">
        <v>3.7535873835567002</v>
      </c>
    </row>
    <row r="54" spans="1:8">
      <c r="A54" s="2">
        <v>9</v>
      </c>
      <c r="B54" s="2"/>
      <c r="C54" s="48" t="s">
        <v>71</v>
      </c>
      <c r="D54" s="41">
        <v>0</v>
      </c>
      <c r="E54" s="41">
        <v>0</v>
      </c>
      <c r="F54" s="41">
        <v>0</v>
      </c>
      <c r="G54" s="41">
        <v>7.3294282893405001</v>
      </c>
      <c r="H54" s="41">
        <v>7.3294282893405001</v>
      </c>
    </row>
    <row r="55" spans="1:8">
      <c r="A55" s="2">
        <v>10</v>
      </c>
      <c r="B55" s="2" t="s">
        <v>72</v>
      </c>
      <c r="C55" s="48" t="s">
        <v>73</v>
      </c>
      <c r="D55" s="41">
        <v>0</v>
      </c>
      <c r="E55" s="41">
        <v>0</v>
      </c>
      <c r="F55" s="41">
        <v>0</v>
      </c>
      <c r="G55" s="41">
        <v>91.799488983903004</v>
      </c>
      <c r="H55" s="41">
        <v>91.799488983903004</v>
      </c>
    </row>
    <row r="56" spans="1:8">
      <c r="A56" s="2">
        <v>11</v>
      </c>
      <c r="B56" s="2" t="s">
        <v>74</v>
      </c>
      <c r="C56" s="48" t="s">
        <v>69</v>
      </c>
      <c r="D56" s="41">
        <v>0</v>
      </c>
      <c r="E56" s="41">
        <v>0</v>
      </c>
      <c r="F56" s="41">
        <v>0</v>
      </c>
      <c r="G56" s="41">
        <v>302.28718165958998</v>
      </c>
      <c r="H56" s="41">
        <v>302.28718165958998</v>
      </c>
    </row>
    <row r="57" spans="1:8">
      <c r="A57" s="2">
        <v>12</v>
      </c>
      <c r="B57" s="2"/>
      <c r="C57" s="48" t="s">
        <v>75</v>
      </c>
      <c r="D57" s="41">
        <v>0</v>
      </c>
      <c r="E57" s="41">
        <v>0</v>
      </c>
      <c r="F57" s="41">
        <v>0</v>
      </c>
      <c r="G57" s="41">
        <v>60.221274471245998</v>
      </c>
      <c r="H57" s="41">
        <v>60.221274471245998</v>
      </c>
    </row>
    <row r="58" spans="1:8">
      <c r="A58" s="2">
        <v>13</v>
      </c>
      <c r="B58" s="2"/>
      <c r="C58" s="48" t="s">
        <v>76</v>
      </c>
      <c r="D58" s="41">
        <v>0</v>
      </c>
      <c r="E58" s="41">
        <v>0</v>
      </c>
      <c r="F58" s="41">
        <v>0</v>
      </c>
      <c r="G58" s="41">
        <v>90.315043002536996</v>
      </c>
      <c r="H58" s="41">
        <v>90.315043002536996</v>
      </c>
    </row>
    <row r="59" spans="1:8" ht="16.95" customHeight="1">
      <c r="A59" s="2"/>
      <c r="B59" s="33"/>
      <c r="C59" s="33" t="s">
        <v>77</v>
      </c>
      <c r="D59" s="41">
        <v>340.48585107299999</v>
      </c>
      <c r="E59" s="41">
        <v>11.889497080413999</v>
      </c>
      <c r="F59" s="41">
        <v>0</v>
      </c>
      <c r="G59" s="41">
        <v>657.08685539369003</v>
      </c>
      <c r="H59" s="41">
        <v>1009.4622035471</v>
      </c>
    </row>
    <row r="60" spans="1:8" ht="16.95" customHeight="1">
      <c r="A60" s="2"/>
      <c r="B60" s="33"/>
      <c r="C60" s="33" t="s">
        <v>78</v>
      </c>
      <c r="D60" s="41">
        <v>13385.920758083999</v>
      </c>
      <c r="E60" s="41">
        <v>467.42578368632002</v>
      </c>
      <c r="F60" s="41">
        <v>3052.011580112</v>
      </c>
      <c r="G60" s="41">
        <v>657.08685539369003</v>
      </c>
      <c r="H60" s="41">
        <v>17562.444977276002</v>
      </c>
    </row>
    <row r="61" spans="1:8" ht="16.95" customHeight="1">
      <c r="A61" s="2"/>
      <c r="B61" s="33"/>
      <c r="C61" s="33" t="s">
        <v>79</v>
      </c>
      <c r="D61" s="41"/>
      <c r="E61" s="41"/>
      <c r="F61" s="41"/>
      <c r="G61" s="41"/>
      <c r="H61" s="41"/>
    </row>
    <row r="62" spans="1:8">
      <c r="A62" s="2"/>
      <c r="B62" s="2"/>
      <c r="C62" s="48"/>
      <c r="D62" s="41"/>
      <c r="E62" s="41"/>
      <c r="F62" s="41"/>
      <c r="G62" s="41"/>
      <c r="H62" s="41">
        <f>SUM(D62:G62)</f>
        <v>0</v>
      </c>
    </row>
    <row r="63" spans="1:8" ht="16.95" customHeight="1">
      <c r="A63" s="2"/>
      <c r="B63" s="33"/>
      <c r="C63" s="33" t="s">
        <v>80</v>
      </c>
      <c r="D63" s="41">
        <f>SUM(D62:D62)</f>
        <v>0</v>
      </c>
      <c r="E63" s="41">
        <f>SUM(E62:E62)</f>
        <v>0</v>
      </c>
      <c r="F63" s="41">
        <f>SUM(F62:F62)</f>
        <v>0</v>
      </c>
      <c r="G63" s="41">
        <f>SUM(G62:G62)</f>
        <v>0</v>
      </c>
      <c r="H63" s="41">
        <f>SUM(D63:G63)</f>
        <v>0</v>
      </c>
    </row>
    <row r="64" spans="1:8" ht="16.95" customHeight="1">
      <c r="A64" s="2"/>
      <c r="B64" s="33"/>
      <c r="C64" s="33" t="s">
        <v>81</v>
      </c>
      <c r="D64" s="41">
        <v>13385.920758083999</v>
      </c>
      <c r="E64" s="41">
        <v>467.42578368632002</v>
      </c>
      <c r="F64" s="41">
        <v>3052.011580112</v>
      </c>
      <c r="G64" s="41">
        <v>657.08685539369003</v>
      </c>
      <c r="H64" s="41">
        <v>17562.444977276002</v>
      </c>
    </row>
    <row r="65" spans="1:8" ht="153" customHeight="1">
      <c r="A65" s="2"/>
      <c r="B65" s="33"/>
      <c r="C65" s="33" t="s">
        <v>82</v>
      </c>
      <c r="D65" s="41"/>
      <c r="E65" s="41"/>
      <c r="F65" s="41"/>
      <c r="G65" s="41"/>
      <c r="H65" s="41"/>
    </row>
    <row r="66" spans="1:8">
      <c r="A66" s="2">
        <v>14</v>
      </c>
      <c r="B66" s="2" t="s">
        <v>83</v>
      </c>
      <c r="C66" s="48" t="s">
        <v>84</v>
      </c>
      <c r="D66" s="41">
        <v>0</v>
      </c>
      <c r="E66" s="41">
        <v>0</v>
      </c>
      <c r="F66" s="41">
        <v>0</v>
      </c>
      <c r="G66" s="41">
        <v>290.79491054445998</v>
      </c>
      <c r="H66" s="41">
        <v>290.79491054445998</v>
      </c>
    </row>
    <row r="67" spans="1:8">
      <c r="A67" s="2">
        <v>15</v>
      </c>
      <c r="B67" s="2" t="s">
        <v>85</v>
      </c>
      <c r="C67" s="48" t="s">
        <v>86</v>
      </c>
      <c r="D67" s="41">
        <v>0</v>
      </c>
      <c r="E67" s="41">
        <v>0</v>
      </c>
      <c r="F67" s="41">
        <v>0</v>
      </c>
      <c r="G67" s="41">
        <v>1354.8552631579</v>
      </c>
      <c r="H67" s="41">
        <v>1354.8552631579</v>
      </c>
    </row>
    <row r="68" spans="1:8" ht="16.95" customHeight="1">
      <c r="A68" s="2"/>
      <c r="B68" s="33"/>
      <c r="C68" s="33" t="s">
        <v>87</v>
      </c>
      <c r="D68" s="41">
        <v>0</v>
      </c>
      <c r="E68" s="41">
        <v>0</v>
      </c>
      <c r="F68" s="41">
        <v>0</v>
      </c>
      <c r="G68" s="41">
        <v>1645.6501737024</v>
      </c>
      <c r="H68" s="41">
        <v>1645.6501737024</v>
      </c>
    </row>
    <row r="69" spans="1:8" ht="16.95" customHeight="1">
      <c r="A69" s="2"/>
      <c r="B69" s="33"/>
      <c r="C69" s="33" t="s">
        <v>88</v>
      </c>
      <c r="D69" s="41">
        <v>13385.920758083999</v>
      </c>
      <c r="E69" s="41">
        <v>467.42578368632002</v>
      </c>
      <c r="F69" s="41">
        <v>3052.011580112</v>
      </c>
      <c r="G69" s="41">
        <v>2302.7370290959998</v>
      </c>
      <c r="H69" s="41">
        <v>19208.095150978999</v>
      </c>
    </row>
    <row r="70" spans="1:8" ht="16.95" customHeight="1">
      <c r="A70" s="2"/>
      <c r="B70" s="33"/>
      <c r="C70" s="33" t="s">
        <v>89</v>
      </c>
      <c r="D70" s="41"/>
      <c r="E70" s="41"/>
      <c r="F70" s="41"/>
      <c r="G70" s="41"/>
      <c r="H70" s="41"/>
    </row>
    <row r="71" spans="1:8" ht="34.200000000000003" customHeight="1">
      <c r="A71" s="2">
        <v>16</v>
      </c>
      <c r="B71" s="2" t="s">
        <v>90</v>
      </c>
      <c r="C71" s="48" t="s">
        <v>91</v>
      </c>
      <c r="D71" s="41">
        <f>D69*3%</f>
        <v>401.57762274252002</v>
      </c>
      <c r="E71" s="41">
        <f>E69*3%</f>
        <v>14.0227735105896</v>
      </c>
      <c r="F71" s="41">
        <f>F69*3%</f>
        <v>91.560347403359998</v>
      </c>
      <c r="G71" s="41">
        <f>G69*3%</f>
        <v>69.082110872879994</v>
      </c>
      <c r="H71" s="41">
        <f>SUM(D71:G71)</f>
        <v>576.24285452934998</v>
      </c>
    </row>
    <row r="72" spans="1:8" ht="16.95" customHeight="1">
      <c r="A72" s="2"/>
      <c r="B72" s="33"/>
      <c r="C72" s="33" t="s">
        <v>92</v>
      </c>
      <c r="D72" s="41">
        <f>D71</f>
        <v>401.57762274252002</v>
      </c>
      <c r="E72" s="41">
        <f>E71</f>
        <v>14.0227735105896</v>
      </c>
      <c r="F72" s="41">
        <f>F71</f>
        <v>91.560347403359998</v>
      </c>
      <c r="G72" s="41">
        <f>G71</f>
        <v>69.082110872879994</v>
      </c>
      <c r="H72" s="41">
        <f>SUM(D72:G72)</f>
        <v>576.24285452934998</v>
      </c>
    </row>
    <row r="73" spans="1:8" ht="16.95" customHeight="1">
      <c r="A73" s="2"/>
      <c r="B73" s="33"/>
      <c r="C73" s="33" t="s">
        <v>93</v>
      </c>
      <c r="D73" s="41">
        <f>D72+D69</f>
        <v>13787.498380826501</v>
      </c>
      <c r="E73" s="41">
        <f>E72+E69</f>
        <v>481.44855719690997</v>
      </c>
      <c r="F73" s="41">
        <f>F72+F69</f>
        <v>3143.5719275153601</v>
      </c>
      <c r="G73" s="41">
        <f>G72+G69</f>
        <v>2371.8191399688799</v>
      </c>
      <c r="H73" s="41">
        <f>SUM(D73:G73)</f>
        <v>19784.3380055077</v>
      </c>
    </row>
    <row r="74" spans="1:8" ht="16.95" customHeight="1">
      <c r="A74" s="2"/>
      <c r="B74" s="33"/>
      <c r="C74" s="33" t="s">
        <v>94</v>
      </c>
      <c r="D74" s="41"/>
      <c r="E74" s="41"/>
      <c r="F74" s="41"/>
      <c r="G74" s="41"/>
      <c r="H74" s="41"/>
    </row>
    <row r="75" spans="1:8" ht="16.95" customHeight="1">
      <c r="A75" s="2">
        <v>17</v>
      </c>
      <c r="B75" s="2" t="s">
        <v>95</v>
      </c>
      <c r="C75" s="48" t="s">
        <v>96</v>
      </c>
      <c r="D75" s="41">
        <f>D73*20%</f>
        <v>2757.4996761653001</v>
      </c>
      <c r="E75" s="41">
        <f>E73*20%</f>
        <v>96.289711439381904</v>
      </c>
      <c r="F75" s="41">
        <f>F73*20%</f>
        <v>628.71438550307198</v>
      </c>
      <c r="G75" s="41">
        <f>G73*20%</f>
        <v>474.363827993776</v>
      </c>
      <c r="H75" s="41">
        <f>SUM(D75:G75)</f>
        <v>3956.86760110153</v>
      </c>
    </row>
    <row r="76" spans="1:8" ht="16.95" customHeight="1">
      <c r="A76" s="2"/>
      <c r="B76" s="33"/>
      <c r="C76" s="33" t="s">
        <v>97</v>
      </c>
      <c r="D76" s="41">
        <f>D75</f>
        <v>2757.4996761653001</v>
      </c>
      <c r="E76" s="41">
        <f>E75</f>
        <v>96.289711439381904</v>
      </c>
      <c r="F76" s="41">
        <f>F75</f>
        <v>628.71438550307198</v>
      </c>
      <c r="G76" s="41">
        <f>G75</f>
        <v>474.363827993776</v>
      </c>
      <c r="H76" s="41">
        <f>SUM(D76:G76)</f>
        <v>3956.86760110153</v>
      </c>
    </row>
    <row r="77" spans="1:8" ht="16.95" customHeight="1">
      <c r="A77" s="2"/>
      <c r="B77" s="33"/>
      <c r="C77" s="33" t="s">
        <v>98</v>
      </c>
      <c r="D77" s="41">
        <f>D76+D73</f>
        <v>16544.998056991801</v>
      </c>
      <c r="E77" s="41">
        <f>E76+E73</f>
        <v>577.73826863629199</v>
      </c>
      <c r="F77" s="41">
        <f>F76+F73</f>
        <v>3772.2863130184301</v>
      </c>
      <c r="G77" s="41">
        <f>G76+G73</f>
        <v>2846.1829679626599</v>
      </c>
      <c r="H77" s="41">
        <f>SUM(D77:G77)</f>
        <v>23741.205606609201</v>
      </c>
    </row>
  </sheetData>
  <mergeCells count="5">
    <mergeCell ref="A13:H13"/>
    <mergeCell ref="D18:H18"/>
    <mergeCell ref="A18:A19"/>
    <mergeCell ref="B18:B19"/>
    <mergeCell ref="C18:C19"/>
  </mergeCells>
  <pageMargins left="0.19685039370078999" right="0.15748031496063" top="0.19685039370078999" bottom="0.19685039370078999" header="0.51181102362205" footer="0.51181102362205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B10" sqref="B10:B11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99</v>
      </c>
    </row>
    <row r="2" spans="1:14" ht="45.75" customHeight="1">
      <c r="A2" s="24"/>
      <c r="B2" s="24" t="s">
        <v>100</v>
      </c>
      <c r="C2" s="86" t="s">
        <v>3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101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102</v>
      </c>
      <c r="C7" s="28" t="s">
        <v>103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31</v>
      </c>
      <c r="C10" s="93" t="s">
        <v>104</v>
      </c>
      <c r="D10" s="90" t="s">
        <v>33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105</v>
      </c>
      <c r="C13" s="3" t="s">
        <v>43</v>
      </c>
      <c r="D13" s="32">
        <v>1373.4156667254999</v>
      </c>
      <c r="E13" s="32">
        <v>3.8895111606770998</v>
      </c>
      <c r="F13" s="32">
        <v>3052.011580112</v>
      </c>
      <c r="G13" s="32">
        <v>0</v>
      </c>
      <c r="H13" s="32">
        <v>4429.3167579982</v>
      </c>
      <c r="J13" s="20"/>
    </row>
    <row r="14" spans="1:14" ht="16.95" customHeight="1">
      <c r="A14" s="2"/>
      <c r="B14" s="33"/>
      <c r="C14" s="33" t="s">
        <v>106</v>
      </c>
      <c r="D14" s="32">
        <v>1373.4156667254999</v>
      </c>
      <c r="E14" s="32">
        <v>3.8895111606770998</v>
      </c>
      <c r="F14" s="32">
        <v>3052.011580112</v>
      </c>
      <c r="G14" s="32">
        <v>0</v>
      </c>
      <c r="H14" s="32">
        <v>4429.3167579982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B10" sqref="B10:B11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99</v>
      </c>
    </row>
    <row r="2" spans="1:14" ht="45.75" customHeight="1">
      <c r="A2" s="24"/>
      <c r="B2" s="24" t="s">
        <v>100</v>
      </c>
      <c r="C2" s="86" t="s">
        <v>3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102</v>
      </c>
      <c r="C7" s="28"/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31</v>
      </c>
      <c r="C10" s="93" t="s">
        <v>104</v>
      </c>
      <c r="D10" s="90" t="s">
        <v>33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108</v>
      </c>
      <c r="C13" s="3" t="s">
        <v>109</v>
      </c>
      <c r="D13" s="32">
        <v>0</v>
      </c>
      <c r="E13" s="32">
        <v>0</v>
      </c>
      <c r="F13" s="32">
        <v>0</v>
      </c>
      <c r="G13" s="32">
        <v>69.477961458869004</v>
      </c>
      <c r="H13" s="32">
        <v>69.477961458869004</v>
      </c>
      <c r="J13" s="20"/>
    </row>
    <row r="14" spans="1:14" ht="16.95" customHeight="1">
      <c r="A14" s="2"/>
      <c r="B14" s="33"/>
      <c r="C14" s="33" t="s">
        <v>106</v>
      </c>
      <c r="D14" s="32">
        <v>0</v>
      </c>
      <c r="E14" s="32">
        <v>0</v>
      </c>
      <c r="F14" s="32">
        <v>0</v>
      </c>
      <c r="G14" s="32">
        <v>69.477961458869004</v>
      </c>
      <c r="H14" s="32">
        <v>69.477961458869004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6" sqref="C6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99</v>
      </c>
    </row>
    <row r="2" spans="1:14" ht="45.75" customHeight="1">
      <c r="A2" s="24"/>
      <c r="B2" s="24" t="s">
        <v>100</v>
      </c>
      <c r="C2" s="86" t="s">
        <v>3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102</v>
      </c>
      <c r="C7" s="28" t="s">
        <v>111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31</v>
      </c>
      <c r="C10" s="93" t="s">
        <v>104</v>
      </c>
      <c r="D10" s="90" t="s">
        <v>33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112</v>
      </c>
      <c r="C13" s="3" t="s">
        <v>111</v>
      </c>
      <c r="D13" s="32">
        <v>0</v>
      </c>
      <c r="E13" s="32">
        <v>0</v>
      </c>
      <c r="F13" s="32">
        <v>0</v>
      </c>
      <c r="G13" s="32">
        <v>291.62444384474998</v>
      </c>
      <c r="H13" s="32">
        <v>291.62444384474998</v>
      </c>
      <c r="J13" s="20"/>
    </row>
    <row r="14" spans="1:14" ht="16.95" customHeight="1">
      <c r="A14" s="2"/>
      <c r="B14" s="33"/>
      <c r="C14" s="33" t="s">
        <v>106</v>
      </c>
      <c r="D14" s="32">
        <v>0</v>
      </c>
      <c r="E14" s="32">
        <v>0</v>
      </c>
      <c r="F14" s="32">
        <v>0</v>
      </c>
      <c r="G14" s="32">
        <v>291.62444384474998</v>
      </c>
      <c r="H14" s="32">
        <v>291.62444384474998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99</v>
      </c>
    </row>
    <row r="2" spans="1:14" ht="45.75" customHeight="1">
      <c r="A2" s="24"/>
      <c r="B2" s="24" t="s">
        <v>100</v>
      </c>
      <c r="C2" s="86" t="s">
        <v>3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113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102</v>
      </c>
      <c r="C7" s="28" t="s">
        <v>45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31</v>
      </c>
      <c r="C10" s="93" t="s">
        <v>104</v>
      </c>
      <c r="D10" s="90" t="s">
        <v>33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114</v>
      </c>
      <c r="C13" s="3" t="s">
        <v>115</v>
      </c>
      <c r="D13" s="32">
        <v>7796.8163552542001</v>
      </c>
      <c r="E13" s="32">
        <v>129.55164928267999</v>
      </c>
      <c r="F13" s="32">
        <v>0</v>
      </c>
      <c r="G13" s="32">
        <v>0</v>
      </c>
      <c r="H13" s="32">
        <v>7926.3680045369001</v>
      </c>
      <c r="J13" s="20"/>
    </row>
    <row r="14" spans="1:14" ht="16.95" customHeight="1">
      <c r="A14" s="2"/>
      <c r="B14" s="33"/>
      <c r="C14" s="33" t="s">
        <v>106</v>
      </c>
      <c r="D14" s="32">
        <v>7796.8163552542001</v>
      </c>
      <c r="E14" s="32">
        <v>129.55164928267999</v>
      </c>
      <c r="F14" s="32">
        <v>0</v>
      </c>
      <c r="G14" s="32">
        <v>0</v>
      </c>
      <c r="H14" s="32">
        <v>7926.3680045369001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9" sqref="C9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99</v>
      </c>
    </row>
    <row r="2" spans="1:14" ht="45.75" customHeight="1">
      <c r="A2" s="24"/>
      <c r="B2" s="24" t="s">
        <v>100</v>
      </c>
      <c r="C2" s="86" t="s">
        <v>3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102</v>
      </c>
      <c r="C7" s="28" t="s">
        <v>73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31</v>
      </c>
      <c r="C10" s="93" t="s">
        <v>104</v>
      </c>
      <c r="D10" s="90" t="s">
        <v>33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117</v>
      </c>
      <c r="C13" s="3" t="s">
        <v>73</v>
      </c>
      <c r="D13" s="32">
        <v>0</v>
      </c>
      <c r="E13" s="32">
        <v>0</v>
      </c>
      <c r="F13" s="32">
        <v>0</v>
      </c>
      <c r="G13" s="32">
        <v>91.799488983903004</v>
      </c>
      <c r="H13" s="32">
        <v>91.799488983903004</v>
      </c>
      <c r="J13" s="20"/>
    </row>
    <row r="14" spans="1:14" ht="16.95" customHeight="1">
      <c r="A14" s="2"/>
      <c r="B14" s="33"/>
      <c r="C14" s="33" t="s">
        <v>106</v>
      </c>
      <c r="D14" s="32">
        <v>0</v>
      </c>
      <c r="E14" s="32">
        <v>0</v>
      </c>
      <c r="F14" s="32">
        <v>0</v>
      </c>
      <c r="G14" s="32">
        <v>91.799488983903004</v>
      </c>
      <c r="H14" s="32">
        <v>91.799488983903004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C9" sqref="C9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99</v>
      </c>
    </row>
    <row r="2" spans="1:14" ht="45.75" customHeight="1">
      <c r="A2" s="24"/>
      <c r="B2" s="24" t="s">
        <v>100</v>
      </c>
      <c r="C2" s="86" t="s">
        <v>3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102</v>
      </c>
      <c r="C7" s="28" t="s">
        <v>86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31</v>
      </c>
      <c r="C10" s="93" t="s">
        <v>104</v>
      </c>
      <c r="D10" s="90" t="s">
        <v>33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112</v>
      </c>
      <c r="C13" s="3" t="s">
        <v>86</v>
      </c>
      <c r="D13" s="32">
        <v>0</v>
      </c>
      <c r="E13" s="32">
        <v>0</v>
      </c>
      <c r="F13" s="32">
        <v>0</v>
      </c>
      <c r="G13" s="32">
        <v>910.10526315789002</v>
      </c>
      <c r="H13" s="32">
        <v>910.10526315789002</v>
      </c>
      <c r="J13" s="20"/>
    </row>
    <row r="14" spans="1:14" ht="16.95" customHeight="1">
      <c r="A14" s="2"/>
      <c r="B14" s="33"/>
      <c r="C14" s="33" t="s">
        <v>106</v>
      </c>
      <c r="D14" s="32">
        <v>0</v>
      </c>
      <c r="E14" s="32">
        <v>0</v>
      </c>
      <c r="F14" s="32">
        <v>0</v>
      </c>
      <c r="G14" s="32">
        <v>910.10526315789002</v>
      </c>
      <c r="H14" s="32">
        <v>910.10526315789002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>
      <selection activeCell="E16" sqref="E16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99</v>
      </c>
    </row>
    <row r="2" spans="1:14" ht="45.75" customHeight="1">
      <c r="A2" s="24"/>
      <c r="B2" s="24" t="s">
        <v>100</v>
      </c>
      <c r="C2" s="86" t="s">
        <v>3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113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102</v>
      </c>
      <c r="C7" s="28"/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31</v>
      </c>
      <c r="C10" s="93" t="s">
        <v>104</v>
      </c>
      <c r="D10" s="90" t="s">
        <v>33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114</v>
      </c>
      <c r="C13" s="3" t="s">
        <v>115</v>
      </c>
      <c r="D13" s="32">
        <v>3562.5</v>
      </c>
      <c r="E13" s="32">
        <v>311</v>
      </c>
      <c r="F13" s="32">
        <v>0</v>
      </c>
      <c r="G13" s="32">
        <v>0</v>
      </c>
      <c r="H13" s="32">
        <v>3873.5</v>
      </c>
      <c r="J13" s="20"/>
    </row>
    <row r="14" spans="1:14" ht="16.95" customHeight="1">
      <c r="A14" s="2"/>
      <c r="B14" s="33"/>
      <c r="C14" s="33" t="s">
        <v>106</v>
      </c>
      <c r="D14" s="32">
        <v>3562.5</v>
      </c>
      <c r="E14" s="32">
        <v>311</v>
      </c>
      <c r="F14" s="32">
        <v>0</v>
      </c>
      <c r="G14" s="32">
        <v>0</v>
      </c>
      <c r="H14" s="32">
        <v>3873.5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Сводка затрат</vt:lpstr>
      <vt:lpstr>ССР</vt:lpstr>
      <vt:lpstr>ОСР 553-02-01</vt:lpstr>
      <vt:lpstr>ОСР 553-09-01</vt:lpstr>
      <vt:lpstr>ОСР 553-12-01</vt:lpstr>
      <vt:lpstr>ОСР 525-02-01</vt:lpstr>
      <vt:lpstr>ОСР 525-09-01</vt:lpstr>
      <vt:lpstr>ОСР 525-12-01</vt:lpstr>
      <vt:lpstr>ОСР 525-02-01(1)</vt:lpstr>
      <vt:lpstr>ОСР 525-12-01(1)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2025-11-17T10:21:16Z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F5019A321820485E91C91C2E9D5F583F_12</vt:lpwstr>
  </property>
  <property fmtid="{D5CDD505-2E9C-101B-9397-08002B2CF9AE}" pid="3" name="KSOProductBuildVer">
    <vt:lpwstr>1049-12.2.0.20795</vt:lpwstr>
  </property>
</Properties>
</file>